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alvarez\AppData\Local\Microsoft\Windows\INetCache\Content.Outlook\XTY7EVHH\"/>
    </mc:Choice>
  </mc:AlternateContent>
  <xr:revisionPtr revIDLastSave="0" documentId="13_ncr:1_{6B2AC130-C7AF-48EF-9633-66DE5711882E}" xr6:coauthVersionLast="45" xr6:coauthVersionMax="45" xr10:uidLastSave="{00000000-0000-0000-0000-000000000000}"/>
  <bookViews>
    <workbookView xWindow="-120" yWindow="-120" windowWidth="20730" windowHeight="11160" xr2:uid="{D3E55BA9-4DB4-4C20-B612-5130689D7701}"/>
  </bookViews>
  <sheets>
    <sheet name="Hoja1" sheetId="1" r:id="rId1"/>
  </sheets>
  <definedNames>
    <definedName name="_xlnm._FilterDatabase" localSheetId="0" hidden="1">Hoja1!$B$2:$W$2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56" i="1" l="1"/>
  <c r="V255" i="1"/>
  <c r="T255" i="1"/>
  <c r="V254" i="1"/>
  <c r="V253" i="1"/>
  <c r="V252" i="1"/>
  <c r="S252" i="1"/>
  <c r="V251" i="1"/>
  <c r="V250" i="1"/>
  <c r="V249" i="1"/>
  <c r="V248" i="1"/>
  <c r="V247" i="1"/>
  <c r="V246" i="1"/>
  <c r="V245" i="1"/>
  <c r="S245" i="1"/>
  <c r="V244" i="1"/>
  <c r="V243" i="1"/>
  <c r="V242" i="1"/>
  <c r="S242" i="1"/>
  <c r="S241" i="1"/>
  <c r="V241" i="1" s="1"/>
  <c r="V240" i="1"/>
  <c r="S240" i="1"/>
  <c r="V239" i="1"/>
  <c r="V238" i="1"/>
  <c r="V237" i="1"/>
  <c r="V236" i="1"/>
  <c r="V235" i="1"/>
  <c r="V234" i="1"/>
  <c r="V233" i="1"/>
  <c r="S233" i="1"/>
  <c r="V232" i="1"/>
  <c r="V230" i="1"/>
  <c r="S230" i="1"/>
  <c r="S229" i="1"/>
  <c r="V229" i="1" s="1"/>
  <c r="S228" i="1"/>
  <c r="V228" i="1" s="1"/>
  <c r="V227" i="1"/>
  <c r="V226" i="1"/>
  <c r="V225" i="1"/>
  <c r="V224" i="1"/>
  <c r="V223" i="1"/>
  <c r="V222" i="1"/>
  <c r="V221" i="1"/>
  <c r="V220" i="1"/>
  <c r="V219" i="1"/>
  <c r="V218" i="1"/>
  <c r="V214" i="1"/>
  <c r="T213" i="1"/>
  <c r="V213" i="1" s="1"/>
  <c r="V212" i="1"/>
  <c r="V211" i="1"/>
  <c r="V210" i="1"/>
  <c r="V209" i="1"/>
  <c r="V208" i="1"/>
  <c r="V207" i="1"/>
  <c r="V206" i="1"/>
  <c r="V205" i="1"/>
  <c r="V204" i="1"/>
  <c r="V203" i="1"/>
  <c r="V202" i="1"/>
  <c r="V201" i="1"/>
  <c r="S200" i="1"/>
  <c r="V200" i="1" s="1"/>
  <c r="V199" i="1"/>
  <c r="V198" i="1"/>
  <c r="V197" i="1"/>
  <c r="V196" i="1"/>
  <c r="V195" i="1"/>
  <c r="T191" i="1"/>
  <c r="S191" i="1"/>
  <c r="V191" i="1" s="1"/>
  <c r="V190" i="1"/>
  <c r="T189" i="1"/>
  <c r="V189" i="1" s="1"/>
  <c r="V188" i="1"/>
  <c r="V187" i="1"/>
  <c r="V186" i="1"/>
  <c r="V185" i="1"/>
  <c r="S184" i="1"/>
  <c r="V184" i="1" s="1"/>
  <c r="V183" i="1"/>
  <c r="V182" i="1"/>
  <c r="V181" i="1"/>
  <c r="V180" i="1"/>
  <c r="V179" i="1"/>
  <c r="S178" i="1"/>
  <c r="V178" i="1" s="1"/>
  <c r="V177" i="1"/>
  <c r="V176" i="1"/>
  <c r="V175" i="1"/>
  <c r="V174" i="1"/>
  <c r="V173" i="1"/>
  <c r="V172" i="1"/>
  <c r="V171" i="1"/>
  <c r="V170" i="1"/>
  <c r="S169" i="1"/>
  <c r="V169" i="1" s="1"/>
  <c r="V168" i="1"/>
  <c r="V167" i="1"/>
  <c r="V166" i="1"/>
  <c r="V165" i="1"/>
  <c r="S164" i="1"/>
  <c r="V164" i="1" s="1"/>
  <c r="V163" i="1"/>
  <c r="V162" i="1"/>
  <c r="V161" i="1"/>
  <c r="V160" i="1"/>
  <c r="V159" i="1"/>
  <c r="V158" i="1"/>
  <c r="S158" i="1"/>
  <c r="V157" i="1"/>
  <c r="S156" i="1"/>
  <c r="V156" i="1" s="1"/>
  <c r="V155" i="1"/>
  <c r="V154" i="1"/>
  <c r="V153" i="1"/>
  <c r="V152" i="1"/>
  <c r="S151" i="1"/>
  <c r="V151" i="1" s="1"/>
  <c r="V150" i="1"/>
  <c r="V145" i="1"/>
  <c r="V144" i="1"/>
  <c r="V143" i="1"/>
  <c r="V142" i="1"/>
  <c r="V141" i="1"/>
  <c r="T140" i="1"/>
  <c r="S140" i="1"/>
  <c r="T139" i="1"/>
  <c r="V139" i="1" s="1"/>
  <c r="S139" i="1"/>
  <c r="T138" i="1"/>
  <c r="S138" i="1"/>
  <c r="V138" i="1" s="1"/>
  <c r="T137" i="1"/>
  <c r="S137" i="1"/>
  <c r="V137" i="1" s="1"/>
  <c r="V136" i="1"/>
  <c r="S136" i="1"/>
  <c r="V135" i="1"/>
  <c r="V134" i="1"/>
  <c r="S133" i="1"/>
  <c r="V133" i="1" s="1"/>
  <c r="T132" i="1"/>
  <c r="V132" i="1" s="1"/>
  <c r="V131" i="1"/>
  <c r="V130" i="1"/>
  <c r="V129" i="1"/>
  <c r="S129" i="1"/>
  <c r="V128" i="1"/>
  <c r="V127" i="1"/>
  <c r="V126" i="1"/>
  <c r="T125" i="1"/>
  <c r="V125" i="1" s="1"/>
  <c r="V120" i="1"/>
  <c r="V119" i="1"/>
  <c r="V118" i="1"/>
  <c r="V117" i="1"/>
  <c r="V116" i="1"/>
  <c r="V115" i="1"/>
  <c r="V114" i="1"/>
  <c r="V113" i="1"/>
  <c r="V112" i="1"/>
  <c r="V111" i="1"/>
  <c r="V110" i="1"/>
  <c r="V109" i="1"/>
  <c r="V108" i="1"/>
  <c r="V107" i="1"/>
  <c r="V106" i="1"/>
  <c r="V105" i="1"/>
  <c r="V104" i="1"/>
  <c r="V103" i="1"/>
  <c r="V102" i="1"/>
  <c r="V101" i="1"/>
  <c r="V100"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S66" i="1"/>
  <c r="V66" i="1" s="1"/>
  <c r="V65" i="1"/>
  <c r="V64" i="1"/>
  <c r="S63" i="1"/>
  <c r="V63" i="1" s="1"/>
  <c r="V58" i="1"/>
  <c r="V57" i="1"/>
  <c r="V56" i="1"/>
  <c r="V55" i="1"/>
  <c r="V54" i="1"/>
  <c r="V53" i="1"/>
  <c r="V52" i="1"/>
  <c r="V51" i="1"/>
  <c r="V50" i="1"/>
  <c r="V49" i="1"/>
  <c r="V48" i="1"/>
  <c r="V47" i="1"/>
  <c r="V46" i="1"/>
  <c r="V45" i="1"/>
  <c r="V44" i="1"/>
  <c r="V43" i="1"/>
  <c r="V42" i="1"/>
  <c r="V41" i="1"/>
  <c r="V40" i="1"/>
  <c r="V39" i="1"/>
  <c r="V38" i="1"/>
  <c r="V37" i="1"/>
  <c r="V36" i="1"/>
  <c r="V35" i="1"/>
  <c r="V32" i="1"/>
  <c r="V31" i="1"/>
  <c r="V30" i="1"/>
  <c r="V29" i="1"/>
  <c r="V28" i="1"/>
  <c r="V27" i="1"/>
  <c r="V26" i="1"/>
  <c r="V25" i="1"/>
  <c r="V24" i="1"/>
  <c r="V23" i="1"/>
  <c r="V22" i="1"/>
  <c r="V21" i="1"/>
  <c r="V20" i="1"/>
  <c r="V19" i="1"/>
  <c r="V18" i="1"/>
  <c r="V17" i="1"/>
  <c r="V16" i="1"/>
  <c r="V15" i="1"/>
  <c r="V14" i="1"/>
  <c r="V13" i="1"/>
  <c r="V12" i="1"/>
  <c r="V11" i="1"/>
  <c r="V10" i="1"/>
  <c r="V9" i="1"/>
  <c r="V8" i="1"/>
  <c r="V7" i="1"/>
  <c r="V6" i="1"/>
  <c r="V5" i="1"/>
  <c r="V194" i="1"/>
  <c r="S149" i="1"/>
  <c r="V149" i="1" s="1"/>
  <c r="V99" i="1"/>
  <c r="V62" i="1"/>
  <c r="V4" i="1"/>
  <c r="T4" i="1"/>
  <c r="T256" i="1" s="1"/>
  <c r="V217" i="1"/>
  <c r="V216" i="1"/>
  <c r="V193" i="1"/>
  <c r="V192" i="1"/>
  <c r="V148" i="1"/>
  <c r="V215" i="1"/>
  <c r="V231" i="1"/>
  <c r="S147" i="1"/>
  <c r="V147" i="1" s="1"/>
  <c r="S146" i="1"/>
  <c r="V146" i="1" s="1"/>
  <c r="V124" i="1"/>
  <c r="V123" i="1"/>
  <c r="S123" i="1"/>
  <c r="V122" i="1"/>
  <c r="V121" i="1"/>
  <c r="V61" i="1"/>
  <c r="V60" i="1"/>
  <c r="V59" i="1"/>
  <c r="V34" i="1"/>
  <c r="V33" i="1"/>
  <c r="V3" i="1"/>
  <c r="V140" i="1" l="1"/>
  <c r="S256" i="1"/>
  <c r="V256" i="1"/>
</calcChain>
</file>

<file path=xl/sharedStrings.xml><?xml version="1.0" encoding="utf-8"?>
<sst xmlns="http://schemas.openxmlformats.org/spreadsheetml/2006/main" count="2575" uniqueCount="499">
  <si>
    <t>Mes</t>
  </si>
  <si>
    <t>Id Formulario</t>
  </si>
  <si>
    <t>Res N°</t>
  </si>
  <si>
    <t>Funcionario</t>
  </si>
  <si>
    <t>Cargo</t>
  </si>
  <si>
    <t>Destino</t>
  </si>
  <si>
    <t>Via Transporte</t>
  </si>
  <si>
    <t>Cometido</t>
  </si>
  <si>
    <t>Motivo</t>
  </si>
  <si>
    <t>Fecha Salida</t>
  </si>
  <si>
    <t>Fecha Llegada</t>
  </si>
  <si>
    <t>Estamento</t>
  </si>
  <si>
    <t>Tipo Contrato</t>
  </si>
  <si>
    <t>Días</t>
  </si>
  <si>
    <t>Año</t>
  </si>
  <si>
    <t>$ Viático</t>
  </si>
  <si>
    <t>Financiado por</t>
  </si>
  <si>
    <t>$ Rend.de Gasto Taxi u otro</t>
  </si>
  <si>
    <t>$ Valor Pasaje</t>
  </si>
  <si>
    <t>Orden de Compra</t>
  </si>
  <si>
    <t>Total Viatico + gastos de pasajes</t>
  </si>
  <si>
    <t>Observación</t>
  </si>
  <si>
    <t>Christian Anker Ullrich</t>
  </si>
  <si>
    <t>Jefe Unidad Formación y Promoción</t>
  </si>
  <si>
    <t>Ancud</t>
  </si>
  <si>
    <t>Aéreo</t>
  </si>
  <si>
    <t>Nacional</t>
  </si>
  <si>
    <t>Participar como expositor en la Escuela de Capacitación Municipales organizada por la Asociación Chilena de Municipalidades ACHM en la ciudad de Ancud, en temas relativos a procedimiento SAI y TA</t>
  </si>
  <si>
    <t>Jefatura</t>
  </si>
  <si>
    <t>Indefinido</t>
  </si>
  <si>
    <t>CPLT</t>
  </si>
  <si>
    <t>N/A</t>
  </si>
  <si>
    <t>Andrea Carolina Maldonado Delgado</t>
  </si>
  <si>
    <t>Analista de Fiscalización</t>
  </si>
  <si>
    <t>Chiguayante</t>
  </si>
  <si>
    <t>Notifcación formulación de cargos Hermes Soto Isla sumario Cabarbineros S17-18</t>
  </si>
  <si>
    <t>Profesional</t>
  </si>
  <si>
    <t>Diego González Labarca</t>
  </si>
  <si>
    <t>Analista Implementador</t>
  </si>
  <si>
    <t>Coquimbo</t>
  </si>
  <si>
    <t xml:space="preserve">Participación en Lanzamiento Comunal de la plataforma "Mi Centro de Salud", impulsada por el Consejo para la Transparencia y puesta a disposición de las municipalidades del país, a realizarse en Coquimbo el 29 de marzo de 2019. </t>
  </si>
  <si>
    <t>Claudia Alejandra Solís Manzano</t>
  </si>
  <si>
    <t>Analista de Sumarios</t>
  </si>
  <si>
    <t>Iquique</t>
  </si>
  <si>
    <t>Tomar declaraciones en la Comisión Medica Regional de Iquique y Notificar resolución que pone término al Sumario instruido en el Hospital de Iquique</t>
  </si>
  <si>
    <t>Raúl Cabello Navarro</t>
  </si>
  <si>
    <t>Analista de la Unidad de Sumarios</t>
  </si>
  <si>
    <t>Arica</t>
  </si>
  <si>
    <t>Notificación Sumario Municipalidad de Arica S5-18</t>
  </si>
  <si>
    <t>Verónica Inés Barría Villarroel</t>
  </si>
  <si>
    <t>Notifica Resolución en Sumario Administrativo Hospital  de Iquique y toma de declaración en Comisión Medica Regional de Iquique</t>
  </si>
  <si>
    <t>Gloria Alejandra de la Fuente González</t>
  </si>
  <si>
    <t>Consejera</t>
  </si>
  <si>
    <t>Concepción</t>
  </si>
  <si>
    <t xml:space="preserve">Participación como conferencista principal en charla Magistral “Avances y desafíos de la transparencia en la función Pública” en el auditorio de la Facultad de Cs. Jurídicas y Sociales. de la Universidad de Concepción el día 24 de junio </t>
  </si>
  <si>
    <t>Consejero(a)</t>
  </si>
  <si>
    <t>Honorarios</t>
  </si>
  <si>
    <t>Juan Gutierrez Fernández</t>
  </si>
  <si>
    <t>Analista de la Unidad de Formación y Promoción</t>
  </si>
  <si>
    <t>Temuco</t>
  </si>
  <si>
    <t>​Capacitación Ley y portal a Organismos Administración central</t>
  </si>
  <si>
    <t>Mario Becker Cares</t>
  </si>
  <si>
    <t>TalTal</t>
  </si>
  <si>
    <t>Realizar sumario en la Municipalidad de TalTal</t>
  </si>
  <si>
    <t>Taltal</t>
  </si>
  <si>
    <t>Realizar Sumario en la Municipalidad de Taltal</t>
  </si>
  <si>
    <t>Francisco Astudillo Briones</t>
  </si>
  <si>
    <t>Coordinador de Operaciones</t>
  </si>
  <si>
    <t>Valdivia - Puerto Montt</t>
  </si>
  <si>
    <t>Capacitar en Ley 21146 y Portal de transparencia a municipios de la región (Valdivia, Puerto Montt)</t>
  </si>
  <si>
    <t>Temuco- Concepción</t>
  </si>
  <si>
    <t>Capacitación portal y ley 21.146</t>
  </si>
  <si>
    <t>Jorge Jaraquemada Roblero</t>
  </si>
  <si>
    <t>Presidente</t>
  </si>
  <si>
    <t>Argentina</t>
  </si>
  <si>
    <t>Internacional</t>
  </si>
  <si>
    <t>Participar como relator en el aniversario de la Fundación Nuevas Generaciones que se realizará en Buenos Aires, Argentina. El evento tendrá diferentes paneles donde abordarán tematicas de buen gobierno, probidad e integridad pública en América Latina.</t>
  </si>
  <si>
    <t>Marcelo Drago Aguirre</t>
  </si>
  <si>
    <t>Consejero</t>
  </si>
  <si>
    <t>El Salvador</t>
  </si>
  <si>
    <t xml:space="preserve">En el marco de las actividades del relacionamiento internacional del Consejo para la Transparencia, se considera como prioritario el fortalecimiento de los vínculos con instituciones pares, así como el promover la cooperación internacional para el intercambio de buenas prácticas a nivel bilateral. La invitación y participación del Consejero Marcelo Drago en el Foro sobre la Protección de Datos Personales que organiza  el Instituto de Acceso a la Información Pública de El Salvador con ambos objetivos.  El costo del pasaje para la participación del Consejero Drago es financiado por la institución de El Salvador”. </t>
  </si>
  <si>
    <t>Pasajes financiados por Instituto de Acceso a la Información Pública de El Salvador</t>
  </si>
  <si>
    <t>Violeta Adelina Alvarado Salas</t>
  </si>
  <si>
    <t>Apoyo Unidad de Admisibilidad</t>
  </si>
  <si>
    <t>Monterrey, México</t>
  </si>
  <si>
    <t>Exposición en Congreso Latinoamericano Ciencia Política</t>
  </si>
  <si>
    <t>Plazo fijo</t>
  </si>
  <si>
    <t>Funcionaria</t>
  </si>
  <si>
    <t>Invitación</t>
  </si>
  <si>
    <t>Salta, Argentina</t>
  </si>
  <si>
    <t>Parte de los objetivos estratégicos del relacionamiento internacional del Consejo para la Transparencia, considera el fortalecimiento de los vínculos con instituciones pares, así como el promover la cooperación internacional para el intercambio de buenas prácticas a nivel bilateral. La participación del Consejero Marcelo Drago en la II Jornadas Internacionales de Pensamiento Político coincide con ambos objetivos, y responde a una invitación hecha por el Gobierno de Salta para promover los temas de transparencia, probidad y anticorrupción en esa provincia de Argentina. Su participación fue promovida por la Agencia de Información Pública de ese país, y con la que el CPLT mantiene muy altos niveles de intercambio y cooperación. El viaje para la participación del Consejero Drago es financiada por el Gobierno de Salta</t>
  </si>
  <si>
    <t>Gobierno de Salta</t>
  </si>
  <si>
    <t>Maximiliano Núñez Gómez</t>
  </si>
  <si>
    <t>Analista de Vinculación Ciudadana</t>
  </si>
  <si>
    <t>Ciudad de México</t>
  </si>
  <si>
    <t>Participar como relator en el evento de socialización del Modelo de Gestión Documental de la Red de Transparencia y Acceso a la Información. El objetivo de la actividad es dar a conocer a los sujetos obligados invitados por INAI México, los principios y componentes del Modelo de Gestión Documental y Administración de Archivos de la Red de Transparencia y Acceso a la Información (MGD-RTA); así como los puntos de convergencia con la Ley General de Archivos.</t>
  </si>
  <si>
    <t>INAI MÉXICO</t>
  </si>
  <si>
    <t>José Manuel Ruiz Yáñez</t>
  </si>
  <si>
    <t>Secretario(a) de Consejo Directivo</t>
  </si>
  <si>
    <t>China</t>
  </si>
  <si>
    <t>Participar en The 6th World Internet Conference que se realizará en Wuzhen, China. Debido a que es una invitación, el Consejo no tendrá que gestionar gastos de avión, hospedaje ni alimentación</t>
  </si>
  <si>
    <t>The Cyberspace Administration of China and the Zhejiang</t>
  </si>
  <si>
    <t>Juan Pablo Camps Carreño</t>
  </si>
  <si>
    <t>Coordinador de Formación</t>
  </si>
  <si>
    <t>Singapur</t>
  </si>
  <si>
    <t>Participación en seminario "Transparency and Good Governance in Public Policy" a realizarse en Singapur entre los días 14 y 18 de octubre, organizado por ASEAN</t>
  </si>
  <si>
    <t>AGCI</t>
  </si>
  <si>
    <t>Felipe Zapata Zavala</t>
  </si>
  <si>
    <t>Analista Implementador MGTM</t>
  </si>
  <si>
    <t>Hualqui y Talcahuano</t>
  </si>
  <si>
    <t>Participación como expositor en Jornadas de Capacitación organizadas por SUBDERE, sobre Cuentas Públicas Participativas</t>
  </si>
  <si>
    <t>Subdere - Consejo</t>
  </si>
  <si>
    <t>5752-15-CM19/5752-17-SE19</t>
  </si>
  <si>
    <t>Washington D.C</t>
  </si>
  <si>
    <t>En el marco del relacionamiento internacional del Consejo para la Transparencia, el Presidente Drago fue invitado a participar en la Cumbre Global de Privacidad 2019 (Global Privacy Summit 2019). En esa instancia intervendrá en un panel que estará dedicado al estado de situación de la regulación sobre datos personales en Latinoamérica. Aprovechando esa invitación, se le realizó una agenda paralela tanto al Presidente Drago como al Consejero Leturia. En ese marco, el Presidente Drago realizará una presentación con autoridades y funcionarios del Banco Mundial para exponer aspectos de transparencia activa y pasiva, así como buenas prácticas que se pueden proponer al interior de la institución. Por su parte, el Consejero Leturia, junto con acompañar al Presidente Drago para fortalecer la representación del Consejo en cada una de estas instancias, aprovechará de tener reuniones con académicos de la Universidad George Washington. La invitación para el Presidente Marcelo Drago por parte de la organización de esta actividad contempla pasajes, hotel y registro al evento.</t>
  </si>
  <si>
    <t>5752-176-CM19/5752-176-CM19</t>
  </si>
  <si>
    <t>Río de Janeiro. Brasil</t>
  </si>
  <si>
    <t>Participación en el XVII Encuentro de la Red de Transparencia y Acceso a la Información RTA</t>
  </si>
  <si>
    <t>Eurosocial</t>
  </si>
  <si>
    <t>San Pedro de Sula, Honduras</t>
  </si>
  <si>
    <t>Invitado a participar en el Honduras Digital Challenge 2019 en la ciudad de San Pedro de Sula, los días 20 y 21 de julio, específicamente en el panel: Iniciativas Ciudadanas Para Promover la Transparencia, https://hondurasdigitalchallenge.com/ Participar en el foro-panel: Iniciativas Ciudadanas Para Promover la Transparencia</t>
  </si>
  <si>
    <t>Honduras Digital Challenge</t>
  </si>
  <si>
    <t>Lima, Perú</t>
  </si>
  <si>
    <t>Invitación a participar como panelista en el Seminario Internacional "Acceso a la información como un impulsor clave para no dejar a nadie atrás y empoderar a los ciudadanos" organizado por la Unesco. Por lo mismo, la invitación cubrirá los pasajes de avión, hospedaje y alimenticios, por lo que no requerirá un viático asociado a este cometido funcionario.</t>
  </si>
  <si>
    <t>UNESCO</t>
  </si>
  <si>
    <t>Carlos Carrasco Vitalich</t>
  </si>
  <si>
    <t>Analista de Inteligencia de Negocio</t>
  </si>
  <si>
    <t>Lumaco</t>
  </si>
  <si>
    <t>Terrestre</t>
  </si>
  <si>
    <t>Sumario administrativo a la Asociación de Municipalidades de Nahuelbuta.</t>
  </si>
  <si>
    <t>Viña del Mar</t>
  </si>
  <si>
    <t xml:space="preserve">Asiste a reunión de cierre de proyecto piloto de transparencia presupuestaria sector salud, y revisión actividades de capacitación de acceso a la información en el mundo salud. </t>
  </si>
  <si>
    <t>San Pedro</t>
  </si>
  <si>
    <t xml:space="preserve">Participación de Diego González como expositor sobre Cuentas Públicas Participativas a nivel municipal, en el marco de una iniciativa SUBDERE asociada a las líneas de colaboración que aquella institución tiene con el CPLT a través del Programa Municipal. </t>
  </si>
  <si>
    <t>5752-27-CM19/5752-28-CM19</t>
  </si>
  <si>
    <t>Valdivia</t>
  </si>
  <si>
    <t>Participación de Diego González como expositor sobre Cuentas Públicas Participativas a nivel municipal, en el marco de una iniciativa SUBDERE asociada a las líneas de colaboración que aquella institución tiene con el CPLT a través del Programa Municipal.</t>
  </si>
  <si>
    <t>5752-29-CM19</t>
  </si>
  <si>
    <t>Emilio Ignacio Espinoza Arellano</t>
  </si>
  <si>
    <t>Jefe de Unidad de Comunicaciones y Relaciones Institucionales</t>
  </si>
  <si>
    <t>Valparaíso</t>
  </si>
  <si>
    <t>Participar en la Comisión que discute el proyecto de ley que “modifica el Código de Justicia Militar y la ley N° 20.285, sobre Acceso a la Información Pública, para aplicar a las Fuerzas Armadas y de Orden y Seguridad Pública las normas de transparencia y publicidad de los actos de la Administración del Estado” (boletín N° 11697-07).</t>
  </si>
  <si>
    <t>Participar en sesión de Comisión Bicameral de Transparencia y en la Comisión Constitución, Legislación, Justicia y Reglamento en el Congreso Nacional</t>
  </si>
  <si>
    <t>Participar en la Comisión de Defensa Nacional y en la Comisión de Seguridad Publica del Senado</t>
  </si>
  <si>
    <t>Algarrobo</t>
  </si>
  <si>
    <t>Participación como expositor en Jornada de Capacitación organizada por SUBDERE, sobre Cuentas Públicas Participativas</t>
  </si>
  <si>
    <t>Jorge González Herrera</t>
  </si>
  <si>
    <t>Administrativo - Chofer</t>
  </si>
  <si>
    <t>Traslado Presidente Sr. Marcelo Drago al Congreso Nacional en la ciudad de Valparaíso.</t>
  </si>
  <si>
    <t>Administrativo</t>
  </si>
  <si>
    <t>Traslado Presidente Sr. Marcelo Drago al Congreso Nacional en la ciudad de Valparaíso, para asistir a la Comisión Bicameral de Transparencia.</t>
  </si>
  <si>
    <t>Traslado Presidente Sr. Marcelo Drago al Congreso Nacional.</t>
  </si>
  <si>
    <t>Secretario de Consejo Directivo</t>
  </si>
  <si>
    <t>Juan Hurtado Gajardo</t>
  </si>
  <si>
    <t>Chillán</t>
  </si>
  <si>
    <t>Capacitación Portal de Transparencia</t>
  </si>
  <si>
    <t>Bruselas</t>
  </si>
  <si>
    <t xml:space="preserve">El viaje tiene por objetivo participar 12th International Conference "CPDP Data Protection 2019 and Democracy" en instancias relevantes en materias de datos personales, para exponer internacionalmente nuestras prácticas en esa materia  y explorar vías de cooperación exterior con instituciones afines. </t>
  </si>
  <si>
    <t>María Paz Torres Alcalde</t>
  </si>
  <si>
    <t>Analista de Estudios y Publicaciones</t>
  </si>
  <si>
    <t>Sumario CAJ Valparaíso</t>
  </si>
  <si>
    <t>Iniciar sumario en la Asociación de Municipalidades de Nahuelbuta, presidida por el alcalde de Lumaco (Región de La Araucanía)</t>
  </si>
  <si>
    <t>Miguel Díaz Sánchez</t>
  </si>
  <si>
    <t>Jefe de Administración, Finanzas y Personas</t>
  </si>
  <si>
    <t>Asiste a reunión de cierre de proyecto piloto en Transparencia Presupuestaria sector salud y traspaso para capacitación a funcionarios públicos</t>
  </si>
  <si>
    <t>Pablo Contreras Vásquez</t>
  </si>
  <si>
    <t>Director Jurídico (S)</t>
  </si>
  <si>
    <t>Director(a)</t>
  </si>
  <si>
    <t>Pablo García Combeau</t>
  </si>
  <si>
    <t>Analista de Promoción y Clientes</t>
  </si>
  <si>
    <t xml:space="preserve">Jornada de Capacitación en materias de Transparencia y Derecho de Acceso a la Información Pública dirigida a funcionarios públicos de la Región del Ñuble a realizarse en dependencias del Gobierno Regional del Ñuble, ubicado en Libertad S/N, Chillán. </t>
  </si>
  <si>
    <t>Paulina Natalie Olivares Moreno</t>
  </si>
  <si>
    <t>Santa Cruz</t>
  </si>
  <si>
    <t>Entrega de premios a colegio ganador de Primer Torneo "Ciudadan@s"</t>
  </si>
  <si>
    <t>Paz Elena Zavala Varas</t>
  </si>
  <si>
    <t>Analista de Promoción y Formación</t>
  </si>
  <si>
    <t>Comunas de Los álamos y Yumbel</t>
  </si>
  <si>
    <t>Participación como expositora en Jornada de Capacitación, organizada por SUBDERE, referente a Cuentas Públicas Participativas.</t>
  </si>
  <si>
    <t>Pelarco</t>
  </si>
  <si>
    <t>Paihuano</t>
  </si>
  <si>
    <t>San Fernando</t>
  </si>
  <si>
    <t>Actuaria Notificacióin de Cargos Sumario Corporación Municipal de San Fernado S7-18</t>
  </si>
  <si>
    <t>La Serena</t>
  </si>
  <si>
    <t>Fiscalización Integral de Transparencia en Terreno en Servicio de Salud de Coquimbo y fiscalización DAI presencial</t>
  </si>
  <si>
    <t>5752-74-CM19</t>
  </si>
  <si>
    <t>Actuaria Notificación de Cargos Sumario Corporación Municipal de San Fernando S7-18</t>
  </si>
  <si>
    <t>Andrea Ruiz Rosas</t>
  </si>
  <si>
    <t>Directora General</t>
  </si>
  <si>
    <t xml:space="preserve">Participar en la sesión ordinaria para la Presentación por parte de los Estados Miembros sobre los avances y buenas prácticas en la implementación del Programa Interamericanos sobre Acceso a la Información Pública </t>
  </si>
  <si>
    <t>5752-78-CM19/5752-79-CM19</t>
  </si>
  <si>
    <t>Participar en la Comisión Constitución de la Cámara, para dar inicio a tramitación proyecto ley transparencia</t>
  </si>
  <si>
    <t>San Rosendo</t>
  </si>
  <si>
    <t>Sumario Administrativo a Municipalidad de San Rosendo.</t>
  </si>
  <si>
    <t>Traslado Consejero Sr. Jorge Jaraquemada y Secretario Gabinete Sr. José Manuel Ruiz al Congreso Nacional.</t>
  </si>
  <si>
    <t>Participar en la Comisión Constitución de la Cámara de Diputados, para seguir discutiendo Proyecto de Ley Transparencia 2.0.</t>
  </si>
  <si>
    <t>Fernando Martín García Naddaf</t>
  </si>
  <si>
    <t>Asesor de Relaciones Internacionales</t>
  </si>
  <si>
    <t>Sudáfrica y Francia</t>
  </si>
  <si>
    <t>Participar en ICIC (International Conference of Information Commissioners), instancia de coordinación e intercambio de las autoridades encargadas en Acceso a la Información. Es de carácter global. Se realiza una vez al año. que se realizará en Sudáfrica. y luego, participar en el SPIO – Senior Public Integrity Officers- de la OECD y Global Integrity Forum en París, Francia.</t>
  </si>
  <si>
    <t>5752-63-CM19/5752-64-CM19</t>
  </si>
  <si>
    <t>Francisca Gutierrez Vielma</t>
  </si>
  <si>
    <t>Rancagua y San Fernando</t>
  </si>
  <si>
    <t>Se requiere realizar notificaciones en sumarios realizados en Rancagua y San Fernando. Así mismo, atendiendo que asistirán dos funcionarios llevando copia de documentos de sumarios y deben trasladarse en horarios indefinidos ente ambas comunas, el traslado se hará en vehículo particular del Fiscal Mario Becker.</t>
  </si>
  <si>
    <t>Francisco Javier Leturia Infante</t>
  </si>
  <si>
    <t>Colombia</t>
  </si>
  <si>
    <t xml:space="preserve">Participación de parte del Consejero Francisco Leturia en la reunión de la Sociedad Interamericana de Prensa a realizarse en Colombia entre el 29 y el 31 de marzo. </t>
  </si>
  <si>
    <t>5752-89-CM19/5752-95-CM19</t>
  </si>
  <si>
    <t>Asistir a ceremonia lanzamiento "Mi Centro de Salud", el día Viernes 29 de Marzo, a las 12:00 Hrs., en CESFAM San Juan de Coquimbo. La iniciativa se enmarca dentro del Programa Municipal que lidera el CPLT.</t>
  </si>
  <si>
    <t>5752-100-cm19</t>
  </si>
  <si>
    <t>5752-61-CM19/5752-62-CM19</t>
  </si>
  <si>
    <t xml:space="preserve">Participar en la Comisión Constitución de la Cámara, para dar inicio a tramitación proyecto ley transparencia </t>
  </si>
  <si>
    <t xml:space="preserve">Asistir a ceremonia lanzamiento "Mi Centro de Salud", el día Viernes 29 de Marzo, a las 12:00 Hrs., en CESFAM San Juan de Coquimbo. La iniciativa se enmarca dentro del Programa Municipal que lidera el CPLT. </t>
  </si>
  <si>
    <t>5752-97-CM19</t>
  </si>
  <si>
    <t>María Loreto Saavedra Sánchez</t>
  </si>
  <si>
    <t>Analista de Comunicaciones</t>
  </si>
  <si>
    <t>5752-104-CM19</t>
  </si>
  <si>
    <t>Se requiere realizar notificaciones en los sumarios realizados en los Hospitales de Rancagua y San Fernando Asimismo, atendido que asistirán 2 funcionarios llevando copia de documentos de sumarios y deben trasladarse en horarios indefinidos entre ambas comunas , se requeire autorización de uso de vehículo particular</t>
  </si>
  <si>
    <t>Instrucción de Sumario en Municipalidad de San Rosendo</t>
  </si>
  <si>
    <t>Región del Biobio</t>
  </si>
  <si>
    <t>Notificaciones sumarios Municipalidad de Tucapel Rol S9-18 y Hospital de Tomé Rol S12-17</t>
  </si>
  <si>
    <t>5752-124-CM19</t>
  </si>
  <si>
    <t>Atilio Crovo Candia</t>
  </si>
  <si>
    <t>Quintero</t>
  </si>
  <si>
    <t>Inspección en terreno a la Municipalidad de Quintero</t>
  </si>
  <si>
    <t>Carolina Andrade Rivas</t>
  </si>
  <si>
    <t>Jefa Unidad de Sumarios</t>
  </si>
  <si>
    <t>el Consejo Directivo instruyó realizar una inspección en terreno a la Municipalidad de Quintero, con el fin de, verificar el adecuado cumplimiento por parte del municipio de la ley N° 19.628, Sobre Protección de la Vida Privada, y especialmente, la implementación de las recomendaciones emitidas por esta Corporación respecto a la instalación de dispositivos de videovigilancia por parte de las municipalidades.</t>
  </si>
  <si>
    <t>Castro-Chiloé</t>
  </si>
  <si>
    <t>Notificación resolución que ejecuta Sanción a los inculpados en Servicio de Salud de Castro y en el Hospital de Castro</t>
  </si>
  <si>
    <t>5752-123-CM19</t>
  </si>
  <si>
    <t>Participar en la discusión del Proyecto de Ley sobre los Gastos Reservados en el Congreso Nacional de Chile</t>
  </si>
  <si>
    <t>Participar en la fiscalización del Consejo para la Transparencia a la Municipalidad de Quintero</t>
  </si>
  <si>
    <t>participar en la discusión del proyecto de ley que “modifica la ley N°20.285, Sobre Acceso a la Información Pública” (boletín N° 12.100-07)</t>
  </si>
  <si>
    <t>Asistir a la Firma del Convenio entre el CPLT y la Cámara de Diputados Bicameral</t>
  </si>
  <si>
    <t xml:space="preserve">Participar en Comisión Institución del Senado </t>
  </si>
  <si>
    <t>Valparaíso y Viña del Mar</t>
  </si>
  <si>
    <t>Se requiere notificar resultado de sumario en Corporación de Asistencia Judicial de Valparaíso.</t>
  </si>
  <si>
    <t>El Presidente, el Consejero Leturia y Jose Ruiz realizarán una visita a Boston y Washington (EEUU) con el objetivo de ampliar el relacionamiento del Consejo, con organismos internacionales relevantes. Con ese fin, se tiene programada una intensa agenda de reuniones bilaterales que considera encuentros con autoridades de la OEA, el Banco Mundial, el BID y la Federal Trade Commission</t>
  </si>
  <si>
    <t>5752-115-CM19</t>
  </si>
  <si>
    <t xml:space="preserve">En el marco del relacionamiento internacional del Consejo para la Transparencia, el Presidente Drago fue invitado a participar en la Cumbre Global de Privacidad 2019 (Global Privacy Summit 2019). En esa instancia intervendrá en un panel que estará dedicado al estado de situación de la regulación sobre datos personales en Latinoamérica. Aprovechando esa invitación, se le realizó una agenda paralela tanto al Presidente Drago como al Consejero Leturia. En ese marco, el Presidente Drago realizará una presentación con autoridades y funcionarios del Banco Mundial para exponer aspectos de transparencia activa y pasiva, así como buenas prácticas que se pueden proponer al interior de la institución. Por su parte, el Consejero Leturia, junto con acompañar al Presidente Drago para fortalecer la representación del Consejo en cada una de estas instancias, aprovechará de tener reuniones con académicos de la Universidad George Washington. </t>
  </si>
  <si>
    <t>5752-176-CM19/5752-177-CM19</t>
  </si>
  <si>
    <t>Traslado presidente Sr. Marcelo Drago al Congreso Nacional.</t>
  </si>
  <si>
    <t>Traslado Presidente Sr. Marcelo Drago a la Municipalidad de Quintero.</t>
  </si>
  <si>
    <t>Traslado Consejera Sra. Gloria de la Fuente al Congreso Nacional.</t>
  </si>
  <si>
    <t>Estados Unidos</t>
  </si>
  <si>
    <t>El Presidente, el Consejero Leturia y Jose Ruiz realizarán una visita a Boston y Washington (EEUU) con el objetivo de ampliar el relacionamiento del Consejo, con organismos internacionales relevantes. Con ese fin, se tiene programada una intensa agenda de reuniones bilaterales que considera encuentros con autoridades de la OEA, el Banco Mundial, el BID y la Federal Trade Commission. Junto a esto, se tiene programado una charla con alumnos de la Kennedy School de Harvard y reuniones con académicos de esa universidad.</t>
  </si>
  <si>
    <t>5752-110-CM19</t>
  </si>
  <si>
    <t>José Villesca Bustos</t>
  </si>
  <si>
    <t>Jefe(a) de Unidad de Infraestructura Tecnológica</t>
  </si>
  <si>
    <t>El Consejo Directivo instruyó realizar una inspección en terreno a la Municipalidad de Quintero, con el fin de, verificar el adecuado cumplimiento por parte del municipio de la ley N° 19.628, Sobre Protección de la Vida Privada, y especialmente, la implementación de las recomendaciones emitidas por esta Corporación respecto a la instalación de dispositivos de videovigilancia por parte de las municipalidades. El viaje corresponde al "Proyecto estratégico 8.- Fiscalización en terreno"</t>
  </si>
  <si>
    <t>Juan Baeza Palacios</t>
  </si>
  <si>
    <t>Jefe(a) de Unidad de Normativa y Regulación</t>
  </si>
  <si>
    <t>Asistencia a la Cámara de Diputados en Valparaíso, con el fin de concurrir a la sesión de la Comisión de Constitución, por la discusión del proyecto de Ley que modifica la Ley de Transparencia.</t>
  </si>
  <si>
    <t>Taller habilitación ejercicio del DAI estudiantes de trabajo social, UNAB Viña del Mar.</t>
  </si>
  <si>
    <t xml:space="preserve">Asistir a la Firma del Convenio entre el CPLT y la Cámara de Diputados Bicameral </t>
  </si>
  <si>
    <t>Patricio González Tapia</t>
  </si>
  <si>
    <t>Analista de Defensa Judicial</t>
  </si>
  <si>
    <t>Asistir en calidad de contraparte técnica a la charla sobre Protección de Datos Personales, desarrollada en conjunto con la Academia Judicial, a realizarse el día 25 de abril de 2019 entre las 15:00 y las 18:00 horas, en la Iltma. Corte de Apelaciones de Concepción, destinada a difundir, entre ministros de Corte, abogados integrantes, relatores, jueces, y comunidad jurídica en general, la normativa sobre tratamiento de datos personales, y jurisprudencia relevante sobre la materia.</t>
  </si>
  <si>
    <t>5752-157-CM19</t>
  </si>
  <si>
    <t>Sergio Hormazabal Lombardo</t>
  </si>
  <si>
    <t>Región de La Araucanía</t>
  </si>
  <si>
    <t>Notificación de Sumarios en la Región de La Araucanía</t>
  </si>
  <si>
    <t>5752-121-CM19</t>
  </si>
  <si>
    <t>Yael Schnitzer Raab</t>
  </si>
  <si>
    <t>Analista de Relaciones y Asesoría Institucional</t>
  </si>
  <si>
    <t xml:space="preserve">Notificación Sumario Carabineros </t>
  </si>
  <si>
    <t>5752-200-CM19</t>
  </si>
  <si>
    <t>Brasil</t>
  </si>
  <si>
    <t xml:space="preserve">En el marco del relacionamiento internacional, el Consejo ha considerado de importancia estratégica el tener una presencia relevante con la RTA. Con ese fin, se decidió participar en el encuentro de la Red que se realizará en Rio de Janeiro entre el 13 y el 16 de mayo con una delegación que encabezará la Directora General, Sra. Andrea Ruiz. La presencia del Consejo en este encuentro, busca potenciar el trabajo que se realiza en ámbitos de Gestión Documental, Grupos Vulnerables y las relaciones bilaterales con otros miembros de la red, particularmente, con el órgano de Brasil.  </t>
  </si>
  <si>
    <t>5752-183-CM19/5752-184-CM19</t>
  </si>
  <si>
    <t>Los Andes</t>
  </si>
  <si>
    <t>Asistir a la Cuenta Pública de Segpres</t>
  </si>
  <si>
    <t xml:space="preserve">Realizar Taller de Capacitación para Funcionarios Serviu Valparaíso y Seremi Vivienda Región de Valparaíso - Obligaciones DAI - TA y Lobby el día 07.04.19 en Valparaíso. Actividad Coordinada con Serviu y Seremi a realizarse en salón de aduanas. </t>
  </si>
  <si>
    <t>Laja</t>
  </si>
  <si>
    <t xml:space="preserve">Participar como relator en:  09.05: Capacitación Funcionarios Municipalidad Laja: Ley de Transparencia, procedimiento de acceso a la información y cumplimiento de Transparencia Activa (PM) 10.05:  Taller de Habilitación DAI Organizaciones de la Sociedad Civil de la Comuna de Laja (AM) </t>
  </si>
  <si>
    <t>Participar como relator en capacitación a Servicio de Salud Arica y Hospital de Arica el viernes 24 de mayo (PM) y realizar taller a la Sociedad Civil en "Encuentros Regionales de COSOC" coordinado con la Subdere el día sábado 25 de mayo</t>
  </si>
  <si>
    <t>5752-154-SE19</t>
  </si>
  <si>
    <t>Daniel Pefaur Dendal</t>
  </si>
  <si>
    <t>Cordinador Estudios</t>
  </si>
  <si>
    <t>5752-198-CM19/5752-199-CM19</t>
  </si>
  <si>
    <t>Ottawa, Canadá</t>
  </si>
  <si>
    <t>Dentro de las actividades del relacionamiento internacional que el Consejo ha definido como prioritario, figura nuestro involucramiento en OGP (Open Government Partnership). Este foro es la instancia de carácter global más importante relacionado con gobierno abierto y en él participan autoridades públicas, sociedad civil y miembros del mundo académico. Dentro del Consejo se ha estimado que este foro es un buen espacio para compartir globalmente nuestras actividades, identificar áreas de cooperación y exponerse a buenas prácticas en otras latitudes. Para esta versión, que tendrá lugar en Ottawa, Canadá, se ha invitado a participar a nuestra Consejera Gloria de la Fuente en un panel relacionado con Gobernanza y Colaboración. En ese espacio se espera mostrar nuestra experiencia en gobierno abierto y cómo esto se conjuga con el aporte de otros actores a nivel nacional. LA Consejera irá acompañada del analista Diego González</t>
  </si>
  <si>
    <t>5752-206-CM19/5752-207-CM19</t>
  </si>
  <si>
    <t>5752-185-CM19/5752-186-CM19</t>
  </si>
  <si>
    <t xml:space="preserve">En el marco del relacionamiento internacional del Consejo para la Transparencia, la Red Iberoamericana de Protección de Datos Personales, realizó una invitación a nuestros consejeros para participar en el Foro de Autoridades Iberoamericanas de Protección de Datos Personales que se realizará en Cartagena de Indias, Colombia, entre el 15 y el 17 de mayo. El evento tiene como finalidad el impulsar “un espacio exclusivo de las autoridades iberoamericanas de protección de datos para favorecer la adopción de criterios y directrices comunes”.  Consecuentemente el Consejo decidió que la Consejera Gloria de la Fuente asistiera en nombre de la Institución. En la actividad, la Consejera participará como moderadora en el panel sobre Estatuto y funciones. Irá acompañada por el analista de normativa, Sr. Pablo Trigo para potenciar las acciones de relacionamiento y seguimiento de las actividades que ahí se realicen.  </t>
  </si>
  <si>
    <t>AECID</t>
  </si>
  <si>
    <t>Curicó</t>
  </si>
  <si>
    <t>Participar en la clase magistral a los 10 añis de la implementación de la Ley de transparencia: "¿Quiénes ganas con la cultura de la Transparencia?". Actividad organizada por la Universidad Católica del Maule, en el marco de la inauguración del año académico 2019</t>
  </si>
  <si>
    <t>Javiera Tudela Guajardo</t>
  </si>
  <si>
    <t>En el marco de las actividades de la Comisión de Género, se realizará esta reunión organizada por el SernamEG V Región, con el objetivo de generar espacios transversales para la equidad de género</t>
  </si>
  <si>
    <t>Traslado consejera Sra. Gloria de la Fuente y analista de relaciones y asesoría institucional Srta. Yael Schnitzer a la Universidad Católica del Maule, en la ciudad de Curicó.</t>
  </si>
  <si>
    <t>Traslado Directora General (s) Srta. Andrea Ruiz a la Gobernación Provincial de Los Andes.</t>
  </si>
  <si>
    <t>Antofagasta</t>
  </si>
  <si>
    <t>Capacitación de Ley y uso del portal de transparencia servicios de Salud Antofagasta</t>
  </si>
  <si>
    <t>5752-224-CM19</t>
  </si>
  <si>
    <t>Villa Alemana</t>
  </si>
  <si>
    <t>Realización de taller de habilitación del DAI con mujeres usuarias de PRODEMU Provincia Marga Marga</t>
  </si>
  <si>
    <t>Participación en seminario "Derechos Humanos en Democracias Imperfectas: las promesas de la Ley de Transparencia" organizado por el Observatorio Regional de Transparencia de la UNAB Viña del Mar</t>
  </si>
  <si>
    <t>Rodrigo Reyes Barrientos</t>
  </si>
  <si>
    <t>Coordinador de Defensa Judicial</t>
  </si>
  <si>
    <t>Puerto Montt</t>
  </si>
  <si>
    <t xml:space="preserve">Concurrir a la vista de la causa o alegatos del reclamo de ilegalidad Rol N° 122-2017, caratulado Salmones Multiexport con CPLT, que se encuentra en tabla para este viernes 31 de mayo, en la Sala 2 de la Corte de Apelaciones de Puerto Montt. </t>
  </si>
  <si>
    <t>5752-231-CM19</t>
  </si>
  <si>
    <t>Notificar sanción en sumario CAJ VALPARAÍSO</t>
  </si>
  <si>
    <t>Notificación Alcalde Municipalidad de San Fernando ROL S7-18</t>
  </si>
  <si>
    <t>México</t>
  </si>
  <si>
    <t xml:space="preserve">Dentro del plan de relacionamiento internacional del Consejo, se ha considerado relevante mantener presencia en foros internacionales relacionados con protección de datos personales. En este sentido, la Red Iberoamericana de Protección de Datos Personales (RIPD) ofrece un espacio de intercambio importante de órganos garantes en este tema. Asimismo, las reuniones anuales de la Asamblea son un espacio privilegiado para la deliberación, el intercambio de experiencias y la construcción de proyectos. Todos permiten proyectar la labor internacional del Consejo en tema de datos personales, como asimismo fortalece el relacionamiento a nivel nacional en estos temas.  La reunión de RIPD , que este año tendrá lugar en Ciudad de México, desarrollará temas como la protección de datos ante la inteligencia artificial y los retos que enfrentan los derechos de los ciudadanos ante la era digital. Sobre este tema intervendrá la Directora General del CPLT, Sra. Andrea Ruiz, en uno de los paneles que se ha organizado en el marco del RIPD. </t>
  </si>
  <si>
    <t>5752-251-CM19/5752-252-CM19</t>
  </si>
  <si>
    <t>Zapallar</t>
  </si>
  <si>
    <t>Reunión de planificación con municipalidad de Zapallar por proyecto Auditoría Integral en Transparencia.</t>
  </si>
  <si>
    <t>Participar cono relator el día jueves 13 de junio capacitación organizada por el CPLT, desde las 09.00 a las 16.30 a funcionarios públicos de la región de la Araucanía con el objeto de desarrollar habilidades para la adecuada gestión de información a través del Portal de Transparencia, profundizando en el Procedimiento Administrativo de Acceso a la Información Pública como en el proceso de publicación de Transparencia Activa, tanto del punto de vista teórico como práctico, con especial énfasis a los organismos que actualmente trabajan en el Portal de Transparencia. Participar como relator el día 14 de junio en capacitación a funcionarios Conadi Dirección Nacional Temuco, revisión de obligaciones DAI y TA, vinculadas al quehacer de Conadi. Trabajo práctico sobre resultados de fiscalización y jurisprudencia CPLT respectiva.</t>
  </si>
  <si>
    <t>5752-240-CM19</t>
  </si>
  <si>
    <t>Daniel Contreras Caballol</t>
  </si>
  <si>
    <t>Analista Dirección de Estudios</t>
  </si>
  <si>
    <t>Visita técnica de planificación de acciones, en consideración del convenio del trabajo entre la Municipalidad de Zapallar y el Consejo de Transparencia, bajo el proyecto de auditoría Integral en Transparencia</t>
  </si>
  <si>
    <t>Reunión con Municipalidad de Zapallar para activar procesos de trabajo asociados al desarrollo de Auditorías Integrales.</t>
  </si>
  <si>
    <t>Francia</t>
  </si>
  <si>
    <t>En nuestra calidad de observadores del Convenio 108 del Consejo de Europa, el CPLT fue invitado a participar del plenario que este instrumento organiza entre el 12 y el 14 de junio. En el contexto de la actual discusión nacional sobre la normativa e institucionalidad de datos personales en Chile, también participará en esta ocasión el senador Felipe Harboe. Se espera que su participación en este evento logrará fortalecer la representación del Consejo en los miembros del Convenio 108, así como ampliar los lazos de relacionamiento con ese foro. Con ese motivo se ha considerado reuniones de tipo bilateral con representantes de Italia, Suiza, Tunez, Georgia y Francia.</t>
  </si>
  <si>
    <t>5752-236-CM19/5752-237-CM19</t>
  </si>
  <si>
    <t>Rancagua</t>
  </si>
  <si>
    <t>Taller de habilitación DAI para Equipo regional de Servicio País y estudiantes de administración pública  de la Universidad de Ohiggins, organizado por Observatorio Regional de Transparencia</t>
  </si>
  <si>
    <t>Realización de capacitación a funcionarios municipales de Llanquihue y participación como expositor y moderador en coloquios de Formación Ciudadana y Transparencia , organizado en conjunto con el Observatorio Regional de Transparencia de la U los Lagos, sede Osorno, Puerto Montt y Castro</t>
  </si>
  <si>
    <t>5752-265-CM19</t>
  </si>
  <si>
    <t>España y Francia</t>
  </si>
  <si>
    <t>España: En el marco del relacionamiento internacional del Consejo, se han identificado algunos vínculos de tipo bilateral de tipo prioritario. Este es el caso de la relación que durante los últimos años se ha hecho con los órganos garantes de España. En este caso, y con ocasión del Foro Chile Espala que se realiza cada año, se invitó al Consejo para la Transparencia a participar del VII Foro de Transparencia y Buen Gobierno Chile-España, 11 junio Madrid.  Aprovechando esa actividad, el Consejo de Transparencia de España ha organizado un Coloquio para el día 10 al que también se ha invitado al Consejo a participar como panelista. Ambas actividades, permiten profundizar el desarrollo de lazos con el órgano garante español así como con importantes stake holders para el desarrollo de la función del CPLT.  Francia: En nuestra calidad de observadores del Convenio 108 del Consejo de Europa, el CPLT fue invitado a participar del plenario que este instrumento organiza entre el 12 y el 14 de junio. En el contexto de la actual discusión nacional sobre la normativa e institucionalidad de datos personales en Chile, también participará en esta ocasión el senador Felipe Harboe. Se espera que su participación en este evento logrará fortalecer la representación del Consejo en los miembros del Convenio 108, así como ampliar los lazos de relacionamiento con ese foro. Con ese motivo se ha considerado reuniones de tipo bilateral con representantes de Italia, Suiza, Tunez, Georgia y Francia.</t>
  </si>
  <si>
    <t>5752-234-CM19/5752-235-CM19</t>
  </si>
  <si>
    <t>Talleres de Ciudadanía y Derecho de Acceso, Lenguaje Claro y COSOC</t>
  </si>
  <si>
    <t>5752-248-CM19</t>
  </si>
  <si>
    <t>Asistir en calidad de contraparte técnica a la charla sobre Protección de Datos Personales, desarrollada en conjunto con la Academia Judicial, a realizarse el día 27 de abril de 2019 entre las 15:00 y las 18:00 horas, en la Iltma. Corte de Apelaciones de Arica, destinada a difundir, entre ministros de Corte, abogados integrantes, relatores, jueces, y comunidad jurídica en general, la normativa sobre tratamiento de datos personales, y jurisprudencia relevante sobre la materia.</t>
  </si>
  <si>
    <t>5752-261-CM19</t>
  </si>
  <si>
    <t>Taller de Habilitación DAI para personas migrantes, organizada por el Observatorio de Transparencia de la Universidad Andrés Bello de Viña del Mar, en el marco del "Proyecto Ser Migrantes".</t>
  </si>
  <si>
    <t>Taller de habilitación DAI para equipos regionales de Servicio País y estudiantes de Administración Pública de la Universidad de O'Higgins, organizado por el Observatorio de Transparencia de la Universidad de O'Higgins y a realizarse en la ciudad de Rancagua.</t>
  </si>
  <si>
    <t>Taller de Habilitación DAI para dirigentes sociales, en el marco del Seminario: "La Ley de Transparencia en la Democracia Local", organizado por el Observatorio de Transparencia de la Universidad Andrés Bello.</t>
  </si>
  <si>
    <t>Talca</t>
  </si>
  <si>
    <t>Coordinación con Observatorio de Transparencia de Univ. de Talca. Realización de taller DAI para estudiantes de Administración Pública de la Univ. de Talca, organizado por el Observatorio de Transparencia de la misma Universidad. Reunión de coordinación para talleres DAI orientados a mujeres con PRODEMU Maule.</t>
  </si>
  <si>
    <t>Charla Magistral “Avances y desafíos de la transparencia en la función Pública” junto a la Consejera Gloria de la Fuente en Universidad de Concepción</t>
  </si>
  <si>
    <t>5752-268-CM19</t>
  </si>
  <si>
    <t>Reunión con municipio para activar procesos de trabajo en el marco del desarrollo de Auditorías integrales.</t>
  </si>
  <si>
    <t>Participación como expositora en Encuentro Regional COSOC Tarapacá, organizado por SUBDERE; y Capacitación en Portal de Transparencia del Estado a organismos incorporados recientemente.</t>
  </si>
  <si>
    <t>5752-233-CM19</t>
  </si>
  <si>
    <t>Melipilla</t>
  </si>
  <si>
    <t>Paz Zavala participa como expositora en Jornadas de la Ley 21.146, en Melipilla.</t>
  </si>
  <si>
    <t xml:space="preserve">Concurrir a la vista de la causa o alegatos del reclamo de ilegalidad Rol N° 122-2017, caratulado Salmones Multiexport con CPLT, que se encuentra en tabla para este viernes 7 de junio, en la Sala 1 de la Corte de Apelaciones de Puerto Montt. </t>
  </si>
  <si>
    <t>Ana María Muñoz Massouh</t>
  </si>
  <si>
    <t>Jefa de Unidad de Normativa y Regulación</t>
  </si>
  <si>
    <t>comisión de constitución Cámara de Diputados por proyecto de ley sobre Transparencia 2.0</t>
  </si>
  <si>
    <t>Coyhaique</t>
  </si>
  <si>
    <t>Participar como relator en capacitación a Funcionarios de la Municipalidad de Coyhaique en temas relativos al cumplimiento de obligación del DAI y TA el día 08.07.19. Participar como relator  en jornada de capacitación en el Servicio de Salud de Aysén y Hospital Regional de Coyhaique en temas relacionados con procedimiento de acceso a la información, obligaciones de TA y jurisprudencia en el ámbito de salud el día martes 09.07.19.</t>
  </si>
  <si>
    <t>5752-273-CM19</t>
  </si>
  <si>
    <t>Capacitar en Ley 21146 y Portal de transparencia a municipios de la provincia.</t>
  </si>
  <si>
    <t>Talagante</t>
  </si>
  <si>
    <t>Capacitación Ley 21146</t>
  </si>
  <si>
    <t>capacitacion Portal de Transparencia ley 21146 LOS ANDES</t>
  </si>
  <si>
    <t>Talca - Chillán</t>
  </si>
  <si>
    <t>Capacitar en Ley 21146 y Portal de transparencia a municipios de la provincias región Ñuble y Maule</t>
  </si>
  <si>
    <t>Copiapó - La Serena</t>
  </si>
  <si>
    <t>Capacitacion Ley 21146 Copiapó - La Serena</t>
  </si>
  <si>
    <t>5752-306-CM19</t>
  </si>
  <si>
    <t>Capacitación Arica Parinacota en Ley 21146</t>
  </si>
  <si>
    <t>5752-307-CM19</t>
  </si>
  <si>
    <t>Javiera Gómez Leon</t>
  </si>
  <si>
    <t>Jefa Unidad de Vinculación</t>
  </si>
  <si>
    <t>Realización de taller de habilitación DAI con Sociedad Civil de PRODEMU.</t>
  </si>
  <si>
    <t>Traslado Presidente Sr. Jorge Jaraquemada al Congreso Nacional.</t>
  </si>
  <si>
    <t>Suspendido</t>
  </si>
  <si>
    <t>Participar en sesión ordinaria de la Comisión Constitución de la Cámara de Diputados en el Congreso Nacional de Chile</t>
  </si>
  <si>
    <t>Presidente no cobra viático por viaje a Valparaíso</t>
  </si>
  <si>
    <t>Asistencia al Congreso Nacional a dictar capacitación sobre Protección de Datos Personales en la Secretaría de la Cámara de Diputados.</t>
  </si>
  <si>
    <t>Realizar jornada de capacitación Organizada por Observatorio de Transparencia Universidad de Talca</t>
  </si>
  <si>
    <t>Compromiso de acompañamiento con SEGEGOB en capacitación portal y ley 21146 en regiones</t>
  </si>
  <si>
    <t>5752-326-CM19</t>
  </si>
  <si>
    <t>Participación en Jornada de Formación para Dirigentes Sociales SUBDERE, San Fernando</t>
  </si>
  <si>
    <t>Taller Habilitación DAI, PRODEMU Valparaíso</t>
  </si>
  <si>
    <t>Realización de Taller Lenguaje Claro y Transparencia a funcionarios/as de la Cámara de Diputados y personal de apoyo de parlamentarios</t>
  </si>
  <si>
    <t xml:space="preserve">Paz Zavala participa como expositora en Jornadas de la Ley 21.146, en Rancagua.  </t>
  </si>
  <si>
    <t>Iquique y Antofagasta</t>
  </si>
  <si>
    <t>Participación como expositora en Escuelas de Invierno de la Asociación Chilena de Municipalidades (Iquique) y en jornada de capacitación sobre Ley 21.146 (Iquique y Antofagasta).</t>
  </si>
  <si>
    <t>5752-314-CM19/5752-315-CM19</t>
  </si>
  <si>
    <t>comisión de constitución Cámara de Diputados proyecto de ley Transparencia 2.0</t>
  </si>
  <si>
    <t>comisión de transparencia de constitución cámara de diputados proyecto de ley sobre transparencia 2.0</t>
  </si>
  <si>
    <t>Reunión de planificación con el Senado de la República por proyecto Auditoría Integral en Transparencia.</t>
  </si>
  <si>
    <t>Participar como relator en encuentros regionales de COSOC en la Región de Maule (Talca) el viernes 30 de agosto y el sábado 31 de agosto en la región de Ñuble (Chillán)</t>
  </si>
  <si>
    <t>Reunión de trabajo con el Senado en el marco del convenio de auditorías integrales de transparencia</t>
  </si>
  <si>
    <t>Reunión de trabajo con Senado, en el marco del convenio sobre Auditorías Integrales de Transparencia.</t>
  </si>
  <si>
    <t>Puerto Varas</t>
  </si>
  <si>
    <t>Dentro del plan de relacionamiento internacional del Consejo, se ha definido como una prioridad el integrarse en los principales foros internacionales especializados en los temas propios del CPLT como son Transparencia, Anticorrupción, Derecho de Acceso a la Información y Protección de Datos Personales. En ese contexto, y coincidiendo la realización en Chile de APEC, se está organizando en la ciudad de  Puerto Varas la reunión del Subgrupo de Protección de Datos personales de ese foro, a la que luego de gestiones, se nos ha invitado a participar</t>
  </si>
  <si>
    <t>5752-346-CM19</t>
  </si>
  <si>
    <t>Punta Arenas</t>
  </si>
  <si>
    <t>capacitación portal y ley 21146</t>
  </si>
  <si>
    <t>5752-318-CM19</t>
  </si>
  <si>
    <t>Traslado Consejero Sr. Marcelo Drago y Jefe de Estudios Sr. Daniel Pefaur al Congreso Nacional.</t>
  </si>
  <si>
    <t>Traslado Presidente Sr. Jorge Jaraquemada y Jefa Normativa y Regulación, Sra. Ana María Muñoz al Congreso Nacional.</t>
  </si>
  <si>
    <t>Traslado Presidente Sr. Jorge Jaraquemada y Jefa de Normativa y Regulación, Sra. Ana María Muñoz al Congreso Nacional.</t>
  </si>
  <si>
    <t>Participar en la Comisión de Constitución, Legislación, Justicia y Reglamento en el Congreso Nacional de Chile</t>
  </si>
  <si>
    <t>Participación en sesión de la Comisión Constitución de la Cámara de Diputados en el Congreso Nacional de Chile</t>
  </si>
  <si>
    <t>Concepción / Temuco</t>
  </si>
  <si>
    <t>1.- Efectuar capacitación de ley de transparencia y Datos personales a municipios de  Concepción, Lota, Coronel, Santa Juana, y Chiguayante. Actividad organizada por la Municipalidad de San Pedro de la Paz. 2.- Participar en jornada de Capacitación en portal de transparencia y  uso del portal a Servicio Salud Araucania Sur</t>
  </si>
  <si>
    <t>5752-339-CM19</t>
  </si>
  <si>
    <t>San Antonio</t>
  </si>
  <si>
    <t>Realización taller de habiiltación DAI para usuarias de PRODEMU San Antonio</t>
  </si>
  <si>
    <t>Participar de una mesa de trabajo en compañía de la Unidad de Estudios de este Consejo en el marco del Convenio de Colaboración: Perfeccionamiento y Buenas Prácticas en Materia de Probidad y Transparencia entre el CPLT y El Senado</t>
  </si>
  <si>
    <t>Limache</t>
  </si>
  <si>
    <t>Realización de módulo "Ciudadanía y Derecho de Acceso a la Información Pública" en Taller de Liderazgo con mujeres de la Fundación PRODEMU, Limache</t>
  </si>
  <si>
    <t>La Serena y Coquimbo</t>
  </si>
  <si>
    <t>Realización de "Taller Ciudadanía y DAI" a Fundación PRODEMU Coquimbo, Taller y Reunión con Observatorio Regional de Transparencia Coquimbo (Universidad Central) y realización de "Taller Lenguaje Claro y Transparencia" a funcionarios públicos del Servicio de Salud Coquimbo</t>
  </si>
  <si>
    <t>5752-351-CM19</t>
  </si>
  <si>
    <t>Linares y Cauquenes</t>
  </si>
  <si>
    <t>Realización de talleres "Ciudadanía y Derecho de Acceso a la Información Pública" con mujeres de Fundación PRODEMU</t>
  </si>
  <si>
    <t>Pablo Rodrigo Trigo kramcsak</t>
  </si>
  <si>
    <t>Analista de Normativa y Regulación</t>
  </si>
  <si>
    <t>Participación, en representación del Consejo para la Transparencia y en calidad de delegado, en las reuniones del Data Privacy Subgroup (DPS) del Foro de Cooperación Económica Asia Pacífico (APEC), donde se reúnen las agencias de protección de datos de las economías miembros del Foro APEC. Dicha participación se da en el marco del año APEC Chile 2019, reuniones SOM3. Las reuniones en cuestión son las siguientes: DPS Workshop on Accountability Agents. 18 agosto. ECSG/DESG-DPS Informal European Union Meeting. 18 de agosto. ECSG/DESG-DPS Digital Economy Steering Group – Data Privacy Subgroup Formal Meeting. 19 de Agosto.</t>
  </si>
  <si>
    <t>5752-350-CM19</t>
  </si>
  <si>
    <t>Curicó y Talca</t>
  </si>
  <si>
    <t>Talleres de habilitación de Derecho de Acceso a la Información para mujeres, en coordinación con Prodemu Maule, a realizarse en las ciudades de Curicó y Talca</t>
  </si>
  <si>
    <t>comisión de constitución Cámara de Diputados, citación por proyecto de ley Transparencia 2.0</t>
  </si>
  <si>
    <t>Citación Comisión de Constitución Cámara de Diputados, proyecto de ley sobre Transparencia 2.0</t>
  </si>
  <si>
    <t>comisión de constitución Cámara de Diputados, proyecto de ley Transparencia 2.0.</t>
  </si>
  <si>
    <t>Reunión de seguimiento Plan de Trabajo Convenio Guía de Buenas Prácticas con el Senado</t>
  </si>
  <si>
    <t>Noruega</t>
  </si>
  <si>
    <t xml:space="preserve">Participar como expositor en Seminario Internacional de Lenguaje Claro los días 25, 26 y 27 en la ciudad de Oslo, Noruega, organizado por Plain Language Association International (PLAIN). Link al evento https://plain.difi.no/programme </t>
  </si>
  <si>
    <t>Participación como expositor Encuentro Regional de capacitación para la implementación del Modelo de Gobierno Abierto Municipal para la Región del Ñuble; a realizarse en Chillán, los días 04 y 05 de septiembre</t>
  </si>
  <si>
    <t>Reunión de seguimiento Plan de Trabajo Convenio Guía de Buenas Prácticas con Senado</t>
  </si>
  <si>
    <t>David Ibaceta Medina</t>
  </si>
  <si>
    <t>Director Jurídico</t>
  </si>
  <si>
    <t>Comisión de Constitución Cámara de Diputados, citación por proyecto de ley Transparencia 2.0</t>
  </si>
  <si>
    <t>Realizar Entrevista sobre Ley de Lobby al Diputado Renato Garín, para Estudio sobre mejoras normativas a la Ley de Lobby</t>
  </si>
  <si>
    <t>Encuentro Regional: Modelo de Gobierno Abierto Municipal, Región de Ñuble. Funcionarios Municipales y Sociedad Civil</t>
  </si>
  <si>
    <t>Traslado Jefa de Normativa y Regulación, Sra. Ana María Muñoz al Congreso Nacional.</t>
  </si>
  <si>
    <t>Traslado Presidente Sr. Jorge Jaraquemada y Jefa de Normativa y Regulación Sra. Ana María Muñoz al Congreso Nacional.</t>
  </si>
  <si>
    <t>Participación en la sesión ordinaria de la Comisión de Constitución, Legislación, Justicia y Reglamento en el Congreso Nacional</t>
  </si>
  <si>
    <t>Participar en Sesión Ordinaria de la Comisión Constitución, Legislación, Justicia y Reglamento de la Cámara de Diputados</t>
  </si>
  <si>
    <t>Encuentro Regional Modelo de Gobierno Abierto Local, Región de Ñuble. Funcionarios Públicos y Sociedad Civil</t>
  </si>
  <si>
    <t>Miguel Yaksic Beckdorf</t>
  </si>
  <si>
    <t>Director de Promoción, Formación y Vinculación</t>
  </si>
  <si>
    <t>Concepción - Chillán</t>
  </si>
  <si>
    <t xml:space="preserve">Lanzamiento Implementación Programa Modelo de Gobierno Abierto Municipal. </t>
  </si>
  <si>
    <t>5752-362-CM19</t>
  </si>
  <si>
    <t>Taller de habilitación DAI a Dirigentes Sociales de la comuna de Valparaíso. Actividad coordinada en conjunto a Caritas Valparaíso y la Universidad Andrés Bello de Viña del Mar.</t>
  </si>
  <si>
    <t xml:space="preserve">Participación como expositora en Encuentro Regional de capacitación para la implementación del Modelo de Gobierno Abierto Municipal para la Región del Ñuble; a realizarse en Chillán. </t>
  </si>
  <si>
    <t>comisión Constitución, Cámara de Diputados, Proyecto de ley Transparencia 2.0</t>
  </si>
  <si>
    <t>Comisión de Constitución, Cámara de Diputados, Proyecto de Ley de Transparencia 2.0.</t>
  </si>
  <si>
    <t>Comisión de Constitución, Cámara de Diputados, PL Transparencia 2.0</t>
  </si>
  <si>
    <t>Albania y Serbia</t>
  </si>
  <si>
    <t>En el marco del relacionamiento internacional del Consejo para la Transparencia, se ha definido como interés estratégico el desarrollo y fomento de la incidencia en foros internacionales relevantes relacionados con la Protección de Datos Personales. En ese marco, la Conferencia anual de ICDPPC es la instancia internacional más importante en materia de autoridades y órganos garantes en esta materia. La participación del Consejo es particularmente relevante en esta versión 2019 que se realizará en Tirana, Albania. Hemos postulado como miembros plenos de la organización y nuestra incorporación será votada por la Asamblea en esta oportunidad. De ser admitidos, ésta será Conferencia será la primera en la que como Consejo estaremos por derecho propio. Además, se nos ha solicitado ser parte de la programación oficial de la Conferencia, lo que se concretará también por primera vez, en esta condición, para el Consejo.</t>
  </si>
  <si>
    <t>5752-416-CM19</t>
  </si>
  <si>
    <t>Traslado Presidente Sr. Jorge Jaraquemada y Director Jurídico (s), Sr. David Ibaceta al Congreso Nacional.</t>
  </si>
  <si>
    <t>Participación en Sesión Ordinaria de Comisión de Constitución, Legislación, Justicia y Reglamento del Congreso Nacional</t>
  </si>
  <si>
    <t>Participar en Sesión Ordinaria de la Comisión de Constitución, Legislación, Justicia y Reglamento en el Congreso Nacional de Chile</t>
  </si>
  <si>
    <t>Asistencia jornada de capacitación de funcionarios de Servicio de Salud Talcahuano el día 02 de Octubre</t>
  </si>
  <si>
    <t>5752-410-CM19</t>
  </si>
  <si>
    <t>Jornada Regional de capacitación a funcionarios Región de Tarapacá y visita a Municipalidad de Pozo Almonte.</t>
  </si>
  <si>
    <t>5752-418-CM19</t>
  </si>
  <si>
    <t xml:space="preserve">En el marco del relacionamiento internacional del Consejo para la Transparencia, se ha definido como interés estratégico el desarrollo y fomento de la incidencia en foros internacionales relevantes relacionados con la Protección de Datos Personales. En ese marco, la Conferencia anual de ICDPPC es la instancia internacional más importante en materia de autoridades y órganos garantes en esta materia. La participación del Consejo es particularmente relevante en esta versión 2019 que se realizará en Tirana, Albania. Hemos postulado como miembros plenos de la organización y nuestra incorporación será votada por la Asamblea en esta oportunidad. De ser admitidos, ésta será Conferencia será la primera en la que como Consejo estaremos por derecho propio. Además, se nos ha solicitado ser parte de la programación oficial de la Conferencia, lo que se concretará también por primera vez, en esta condición, para el Consejo. Junto a la participación en Albania, se ha gestionado con la Autoridad garante de Serbia, una visita de trabajo de un día. Es de interés para este Consejo el conocer de primera mano los procesos de adaptación, de gobernanza y desafíos generales por los que tuvo que pasar esa institución europea, que actualmente tiene las competencias de DAI y PDP, pero que originalmente sólo tuvo autoridad legal sobre la primera </t>
  </si>
  <si>
    <t>5752-420-CM19</t>
  </si>
  <si>
    <t>Participación en Encuentro de la RTA</t>
  </si>
  <si>
    <t>5752-455-CM19/5752-456-CM19</t>
  </si>
  <si>
    <t>Felipe Gálvez Ávila</t>
  </si>
  <si>
    <t>Fiscalización en terreno comisarías Provincia de Concepción</t>
  </si>
  <si>
    <t>5752-473-CM19</t>
  </si>
  <si>
    <t xml:space="preserve">Dentro del plan estratégico de Relacionamiento Internacional, se ha identificado como prioritario, el privilegiar el desarrollo de vínculos con organismos internacionales relevantes en materia de transparencia, anticorrupción y probidad. Uno de esos organismos es la OECD y el grupo de trabajo respectivo es el de Integridad, que trabaja las materias de transparencia y anticorrupción.  En este contexto, somos parte de este grupo de trabajo (SPIO), y desde marzo pasado, el Consejero Marcelo Drago forma parte de su equipo directivo.  El grupo de trabajo se reúne dos veces al año, una de estas veces corresponde a la próxima reunión que tendrá lugar en la sede de la OECD entre los días 4 y 5 de noviembre. En esos días, el Consejero Drago participará en un panel de discusión de uno de los pilares de integridad que forman parte de las recomendaciones de la OECD. Además, fue invitado a participar como moderador en el grupo de discusión sobre Lobby.  Junto con la participación en la OECD, se ha programado una jornada de trabajo en el CNIL de Francia, el día 6 de noviembre. Este organismo es la autoridad de protección de datos de ese país. Junto con establecer lazos de cooperación con esa institución estatal (que también forma parte de ICDPPC al igual que nosotros), se busca identificar buenas prácticas, amenazas y desafíos de su ejercicio. Se espera que por esa vía, se puedan extraer experiencias relevantes para el ejercicio de las funciones de protección de datos del CPLT. </t>
  </si>
  <si>
    <t>5752-427-CM19/5752-428-CM19</t>
  </si>
  <si>
    <t>Francia y España</t>
  </si>
  <si>
    <t>El relación al plan estratégico internacional del Consejo, se ha considerado como objetivo el desarrollar y profundizar vínculos con organismos internacionales relevantes en materia de Protección de Datos Personales. En ese sentido, uno de los foros más importantes que reúne a órganos garantes en esta materia corresponde a los plenarios de la Convención 108 del Consejo de Europa que se realizan dos veces al año. En esa instancia el Consejo opera como Observador. En este plenario número 39 de la Convención 108, que tendrá lugar en Estrasburgo, se consideró de importancia que el CPLT fuera representado por el Consejero Leturia, quien a la fecha no ha participado de esta instancia. Es relevante su presencia y conocimiento de esta instancia, para generar los vínculos necesarios en el caso que el CPLT cambie sus funciones en el escenario de una nueva ley. En el plenario el Consejero Leturia debe establecer vínculos con la secretaría del Conv. 108, y con sus pares de órganos garantes de otros países miembros. Se aprovechará la visita del Consejero a Estrasburgo, para una escala técnica en Madrid, donde tendrá una reunión con las autoridades de la agencia española de Datos.</t>
  </si>
  <si>
    <t>5752-485-CM19</t>
  </si>
  <si>
    <t>Uruguay</t>
  </si>
  <si>
    <t>Participar en SEMINARIO “A un año de la aplicación del Reglamento General de Protección de Datos” 13, 14 y 15 de noviembre de 2019 organizado por la Agencia Española de Cooperación Internacional para el Desarrollo (AECID)</t>
  </si>
  <si>
    <t>5752-445-CM19/5752-446-CM19</t>
  </si>
  <si>
    <t xml:space="preserve">En el marco del relacionamiento internacional, el Consejo ha considerado de importancia estratégica el tener una presencia relevante con la RTA. Con ese fin, se decidió participar en el encuentro de la Red que se realizará en Ciudad de México entre el 11 y el 14 de noviembre con una delegación que encabezará el Presidente Jorge Jaraquemada y el analista Daniel Pefaur. La presencia del Consejo en este encuentro, busca potenciar el trabajo que se realiza en ámbitos de Gestión Documental, el Modelo Indicadores ( fase de medición 2019), y las relaciones bilaterales con otros miembros de la red, particularmente, con el órgano de Brasil. </t>
  </si>
  <si>
    <t>5752-435-CM19/5752-436-CM19</t>
  </si>
  <si>
    <t>Participación como expositor en Jornada Regional de capacitación para funcionarios municipales y administración central en Valdivia .</t>
  </si>
  <si>
    <t>5752-461-CM19</t>
  </si>
  <si>
    <t>Realizar Jornadas de capacitación para funcionarios municipales y administración central en la región de la Araucanía</t>
  </si>
  <si>
    <t>5752-480-CM19</t>
  </si>
  <si>
    <t>Dentro del plan estratégico de Relacionamiento Internacional, se ha identificado como prioritario, el privilegiar el desarrollo de vínculos con organismos internacionales relevantes en materia de transparencia, anticorrupción y probidad. Uno de esos organismos es la OECD y el grupo de trabajo respectivo es el de Integridad, que trabaja las materias de transparencia y anticorrupción.  En este contexto, somos parte de este grupo de trabajo (SPIO), y desde marzo pasado, el Consejero Marcelo Drago forma parte de su equipo directivo.  El grupo de trabajo se reúne dos veces al año, una de estas veces corresponde a la próxima reunión que tendrá lugar en la sede de la OECD entre los días 4 y 5 de noviembre. En esos días, el Consejero Drago participará en un panel de discusión de uno de los pilares de integridad que forman parte de las recomendaciones de la OECD. Además, fue invitado a participar como moderador en el grupo de discusión sobre Lobby.  Junto con la participación en la OECD, se ha programado una jornada de trabajo en el CNIL de Francia, el día 6 de noviembre. Este organismo es la autoridad de protección de datos de ese país. Junto con establecer lazos de cooperación con esa institución estatal (que también forma parte de ICDPPC al igual que nosotros), se busca identificar buenas prácticas, amenazas y desafíos de su ejercicio. Se espera que por esa vía, se puedan extraer experiencias relevantes para el ejercicio de las funciones de protección de datos del CPLT.</t>
  </si>
  <si>
    <t>Región de Los Ríos</t>
  </si>
  <si>
    <t>Participación como expositora en Jornada Regional de capacitación para funcionarios municipales en Valdivia y reunión con municipio de Los Lagos.</t>
  </si>
  <si>
    <t>5752-462-CM19</t>
  </si>
  <si>
    <t>Participa como expositora en Jornada de capacitación para funcionarios municipales y visita municipio.</t>
  </si>
  <si>
    <t>5752-479-CM19</t>
  </si>
  <si>
    <t xml:space="preserve">Concepción </t>
  </si>
  <si>
    <t xml:space="preserve">Fiscalización en terreno comisarias, provincia de Concepción </t>
  </si>
  <si>
    <t>Buenos Aires, Argentina</t>
  </si>
  <si>
    <t>Para exponer en el XXIV Congreso Internacional del Centro Latinoamericano de Administración para el Desarrollo (CLAD) sobre la Reforma del Estado y de la Administración Pública, a realizarse entre el 12 y el 15 de noviembre de 2019, en Buenos Aires, Argentina.</t>
  </si>
  <si>
    <t>5752-433-CM/5752-434-CM19</t>
  </si>
  <si>
    <t>Fiscalización en Terreno a Comisarías de la Región de Valparaíso</t>
  </si>
  <si>
    <t>Citación Comisión de Constitución, Cámara de Diputados, por proyecto de ley de Transparencia 2.0</t>
  </si>
  <si>
    <t>Diálogo Ciudadano: "Anticorrupción y Transparencia” que se realizará en el Centro de Formación La Chimba, Antofagasta, el día domingo 15 de diciembre.</t>
  </si>
  <si>
    <t>5752-536-CM19</t>
  </si>
  <si>
    <t>Realizar y facilitar la actividad “Diálogo Ciudadano: Anticorrupción y Transparencia” que se realizará en el Centro de Formación La Chimba, Antofagasta, el día domingo 15 de diciembre.</t>
  </si>
  <si>
    <t>Traslado Presidente Sr. Jorge Jaraquemada y Jefa de Normativa y Regulación, Sra. Ana María Muñoz al Congreso Nacional.-</t>
  </si>
  <si>
    <t>Participar en la Comisión Constitución, Legislación, Justicia y Reglamento de la Cámara de Diputados en el Congreso Nacional</t>
  </si>
  <si>
    <t>Realización de diálogo ciudadano sobre Transparencia y Anticorrupción en la región de Antofagasta el día 15.12.2019.</t>
  </si>
  <si>
    <t>Diálogo Ciudadano: Anticorrupción y Transparencia” que se realizará en el Centro de Formación La Chimba, Antofagasta, el día domingo 15 de diciembre.</t>
  </si>
  <si>
    <t>Quillota</t>
  </si>
  <si>
    <t>Presentación Programa de Buenas Prácticas en Gobierno Abierto a Alcalde de Quillota.</t>
  </si>
  <si>
    <t xml:space="preserve"> </t>
  </si>
  <si>
    <t>Invitación cubrió pasajes.</t>
  </si>
  <si>
    <t>OC 5752-17-SE19 Es de la maleta de materiales de implementación</t>
  </si>
  <si>
    <t>Organización cubrió pasajes.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</si>
</sst>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 #,##0_ ;_ * \-#,##0_ ;_ * &quot;-&quot;??_ ;_ @_ "/>
    <numFmt numFmtId="165" formatCode="_-* #,##0_-;\-* #,##0_-;_-* &quot;-&quot;??_-;_-@_-"/>
  </numFmts>
  <fonts count="8" x14ac:knownFonts="1">
    <font>
      <sz val="11"/>
      <color theme="1"/>
      <name val="Calibri"/>
      <family val="2"/>
      <scheme val="minor"/>
    </font>
    <font>
      <sz val="11"/>
      <color theme="1"/>
      <name val="Calibri"/>
      <family val="2"/>
      <scheme val="minor"/>
    </font>
    <font>
      <sz val="9"/>
      <color theme="1"/>
      <name val="Calibri"/>
      <family val="2"/>
      <scheme val="minor"/>
    </font>
    <font>
      <b/>
      <sz val="10"/>
      <color theme="1"/>
      <name val="Calibri"/>
      <family val="2"/>
      <scheme val="minor"/>
    </font>
    <font>
      <sz val="9"/>
      <color rgb="FF000000"/>
      <name val="Calibri"/>
      <family val="2"/>
      <scheme val="minor"/>
    </font>
    <font>
      <sz val="9"/>
      <color rgb="FFFF0000"/>
      <name val="Calibri"/>
      <family val="2"/>
      <scheme val="minor"/>
    </font>
    <font>
      <sz val="9"/>
      <name val="Calibri"/>
      <family val="2"/>
      <scheme val="minor"/>
    </font>
    <font>
      <b/>
      <sz val="9"/>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1" fontId="1" fillId="0" borderId="0" applyFont="0" applyFill="0" applyBorder="0" applyAlignment="0" applyProtection="0"/>
  </cellStyleXfs>
  <cellXfs count="71">
    <xf numFmtId="0" fontId="0" fillId="0" borderId="0" xfId="0"/>
    <xf numFmtId="0" fontId="2" fillId="0" borderId="0" xfId="0" applyFont="1"/>
    <xf numFmtId="14" fontId="2" fillId="0" borderId="0" xfId="0" applyNumberFormat="1" applyFont="1"/>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right"/>
    </xf>
    <xf numFmtId="164" fontId="2" fillId="0" borderId="0" xfId="1" applyNumberFormat="1" applyFont="1"/>
    <xf numFmtId="164" fontId="2" fillId="0" borderId="0" xfId="1" applyNumberFormat="1" applyFont="1" applyAlignment="1">
      <alignment horizontal="right"/>
    </xf>
    <xf numFmtId="41" fontId="2" fillId="0" borderId="0" xfId="2" applyFont="1" applyAlignment="1">
      <alignment horizontal="center"/>
    </xf>
    <xf numFmtId="41" fontId="2" fillId="0" borderId="0" xfId="2" applyFon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xf>
    <xf numFmtId="164" fontId="3" fillId="2" borderId="1" xfId="1" applyNumberFormat="1" applyFont="1" applyFill="1" applyBorder="1" applyAlignment="1">
      <alignment horizontal="center" vertical="center" wrapText="1"/>
    </xf>
    <xf numFmtId="17" fontId="2" fillId="0" borderId="1" xfId="0" applyNumberFormat="1" applyFont="1" applyBorder="1"/>
    <xf numFmtId="0" fontId="2" fillId="0" borderId="1" xfId="0" applyFont="1" applyBorder="1" applyAlignment="1">
      <alignment horizontal="center"/>
    </xf>
    <xf numFmtId="0" fontId="2" fillId="0" borderId="1" xfId="0" applyFont="1" applyBorder="1" applyAlignment="1">
      <alignment horizontal="left"/>
    </xf>
    <xf numFmtId="20" fontId="2" fillId="0" borderId="1" xfId="0" applyNumberFormat="1" applyFont="1" applyBorder="1" applyAlignment="1">
      <alignment horizontal="left"/>
    </xf>
    <xf numFmtId="20" fontId="2" fillId="0" borderId="1" xfId="0" applyNumberFormat="1" applyFont="1" applyBorder="1"/>
    <xf numFmtId="14" fontId="2" fillId="0" borderId="1" xfId="0" applyNumberFormat="1" applyFont="1" applyBorder="1"/>
    <xf numFmtId="14" fontId="2" fillId="0" borderId="1" xfId="0" applyNumberFormat="1" applyFont="1" applyBorder="1" applyAlignment="1">
      <alignment horizontal="center"/>
    </xf>
    <xf numFmtId="0" fontId="2" fillId="0" borderId="1" xfId="0" applyFont="1" applyBorder="1"/>
    <xf numFmtId="0" fontId="2" fillId="0" borderId="1" xfId="0" applyFont="1" applyBorder="1" applyAlignment="1">
      <alignment horizontal="right"/>
    </xf>
    <xf numFmtId="164" fontId="2" fillId="0" borderId="1" xfId="1" applyNumberFormat="1" applyFont="1" applyBorder="1"/>
    <xf numFmtId="164" fontId="2" fillId="0" borderId="1" xfId="1" applyNumberFormat="1" applyFont="1" applyBorder="1" applyAlignment="1">
      <alignment horizontal="right"/>
    </xf>
    <xf numFmtId="0" fontId="2" fillId="0" borderId="1" xfId="0" applyFont="1" applyBorder="1" applyAlignment="1">
      <alignment horizontal="left" vertical="top" wrapText="1"/>
    </xf>
    <xf numFmtId="17" fontId="2" fillId="0" borderId="1" xfId="0" applyNumberFormat="1" applyFont="1" applyBorder="1" applyAlignment="1">
      <alignment vertical="top" wrapText="1"/>
    </xf>
    <xf numFmtId="0" fontId="2" fillId="0" borderId="1" xfId="0" applyFont="1" applyBorder="1" applyAlignment="1">
      <alignment horizontal="center" vertical="top" wrapText="1"/>
    </xf>
    <xf numFmtId="20" fontId="2" fillId="0" borderId="1" xfId="0" applyNumberFormat="1" applyFont="1" applyBorder="1" applyAlignment="1">
      <alignment horizontal="left" vertical="top" wrapText="1"/>
    </xf>
    <xf numFmtId="20" fontId="2" fillId="0" borderId="1" xfId="0" applyNumberFormat="1" applyFont="1" applyBorder="1" applyAlignment="1">
      <alignment vertical="top" wrapText="1"/>
    </xf>
    <xf numFmtId="14" fontId="2" fillId="0" borderId="1" xfId="0" applyNumberFormat="1" applyFont="1" applyBorder="1" applyAlignment="1">
      <alignment vertical="top" wrapText="1"/>
    </xf>
    <xf numFmtId="14" fontId="2" fillId="0" borderId="1" xfId="0" applyNumberFormat="1"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wrapText="1"/>
    </xf>
    <xf numFmtId="0" fontId="2" fillId="0" borderId="1" xfId="0" applyFont="1" applyBorder="1" applyAlignment="1">
      <alignment horizontal="right" vertical="top" wrapText="1"/>
    </xf>
    <xf numFmtId="0" fontId="4" fillId="0" borderId="1" xfId="0" applyFont="1" applyBorder="1" applyAlignment="1">
      <alignment horizontal="right" vertical="top" wrapText="1"/>
    </xf>
    <xf numFmtId="3" fontId="2" fillId="0" borderId="1" xfId="0" applyNumberFormat="1" applyFont="1" applyBorder="1" applyAlignment="1">
      <alignment horizontal="center"/>
    </xf>
    <xf numFmtId="0" fontId="2" fillId="0" borderId="0" xfId="0" applyFont="1" applyAlignment="1">
      <alignment vertical="top" wrapText="1"/>
    </xf>
    <xf numFmtId="0" fontId="5" fillId="0" borderId="1" xfId="0" applyFont="1" applyBorder="1"/>
    <xf numFmtId="164" fontId="2" fillId="0" borderId="1" xfId="1" applyNumberFormat="1" applyFont="1" applyBorder="1" applyAlignment="1">
      <alignment horizontal="right" vertical="top" wrapText="1"/>
    </xf>
    <xf numFmtId="164" fontId="2" fillId="0" borderId="1" xfId="1" applyNumberFormat="1" applyFont="1" applyBorder="1" applyAlignment="1">
      <alignment vertical="top" wrapText="1"/>
    </xf>
    <xf numFmtId="46" fontId="2" fillId="0" borderId="1" xfId="0" applyNumberFormat="1" applyFont="1" applyBorder="1" applyAlignment="1">
      <alignment horizontal="left" vertical="top" wrapText="1"/>
    </xf>
    <xf numFmtId="164" fontId="7" fillId="0" borderId="1" xfId="1" applyNumberFormat="1" applyFont="1" applyBorder="1" applyAlignment="1">
      <alignment horizontal="right"/>
    </xf>
    <xf numFmtId="164" fontId="7" fillId="0" borderId="1" xfId="1" applyNumberFormat="1" applyFont="1" applyBorder="1"/>
    <xf numFmtId="0" fontId="2" fillId="0" borderId="0" xfId="0" applyFont="1" applyAlignment="1">
      <alignment horizontal="left" vertical="top" wrapText="1"/>
    </xf>
    <xf numFmtId="20" fontId="2" fillId="0" borderId="0" xfId="0" applyNumberFormat="1" applyFont="1"/>
    <xf numFmtId="20" fontId="2" fillId="0" borderId="0" xfId="0" applyNumberFormat="1" applyFont="1" applyAlignment="1">
      <alignment horizontal="left"/>
    </xf>
    <xf numFmtId="3" fontId="2" fillId="0" borderId="0" xfId="0" applyNumberFormat="1" applyFont="1" applyAlignment="1">
      <alignment vertical="top" wrapText="1"/>
    </xf>
    <xf numFmtId="3" fontId="2" fillId="0" borderId="0" xfId="0" applyNumberFormat="1" applyFont="1"/>
    <xf numFmtId="165" fontId="2" fillId="0" borderId="0" xfId="1" applyNumberFormat="1" applyFont="1"/>
    <xf numFmtId="165" fontId="3" fillId="2" borderId="1" xfId="1" applyNumberFormat="1" applyFont="1" applyFill="1" applyBorder="1" applyAlignment="1">
      <alignment horizontal="center" vertical="center"/>
    </xf>
    <xf numFmtId="165" fontId="2" fillId="0" borderId="1" xfId="1" applyNumberFormat="1" applyFont="1" applyBorder="1"/>
    <xf numFmtId="165" fontId="2" fillId="0" borderId="1" xfId="1" applyNumberFormat="1" applyFont="1" applyBorder="1" applyAlignment="1">
      <alignment vertical="top" wrapText="1"/>
    </xf>
    <xf numFmtId="165" fontId="2" fillId="0" borderId="1" xfId="1" applyNumberFormat="1" applyFont="1" applyBorder="1" applyAlignment="1">
      <alignment horizontal="center" vertical="top" wrapText="1"/>
    </xf>
    <xf numFmtId="165" fontId="2" fillId="0" borderId="1" xfId="1" applyNumberFormat="1" applyFont="1" applyBorder="1" applyAlignment="1">
      <alignment horizontal="center"/>
    </xf>
    <xf numFmtId="165" fontId="6" fillId="0" borderId="1" xfId="1" applyNumberFormat="1" applyFont="1" applyBorder="1" applyAlignment="1">
      <alignment vertical="top" wrapText="1"/>
    </xf>
    <xf numFmtId="165" fontId="2" fillId="0" borderId="0" xfId="1" applyNumberFormat="1" applyFont="1" applyAlignment="1">
      <alignment horizontal="center"/>
    </xf>
    <xf numFmtId="165" fontId="7" fillId="0" borderId="1" xfId="1" applyNumberFormat="1" applyFont="1" applyBorder="1" applyAlignment="1">
      <alignment horizontal="center"/>
    </xf>
    <xf numFmtId="0" fontId="2" fillId="0" borderId="1" xfId="0" applyFont="1" applyFill="1" applyBorder="1" applyAlignment="1">
      <alignment horizontal="center"/>
    </xf>
    <xf numFmtId="0" fontId="2" fillId="0" borderId="1" xfId="0" applyFont="1" applyFill="1" applyBorder="1"/>
    <xf numFmtId="164" fontId="2" fillId="0" borderId="0" xfId="1" applyNumberFormat="1" applyFont="1" applyBorder="1"/>
    <xf numFmtId="164" fontId="2" fillId="0" borderId="0" xfId="1" applyNumberFormat="1" applyFont="1" applyBorder="1" applyAlignment="1">
      <alignment horizontal="right"/>
    </xf>
    <xf numFmtId="0" fontId="2" fillId="0" borderId="0" xfId="0" applyFont="1" applyBorder="1"/>
    <xf numFmtId="14" fontId="2" fillId="0" borderId="2" xfId="0" applyNumberFormat="1" applyFont="1" applyBorder="1"/>
    <xf numFmtId="0" fontId="2" fillId="0" borderId="3" xfId="0" applyFont="1" applyBorder="1"/>
    <xf numFmtId="0" fontId="2" fillId="0" borderId="3" xfId="0" applyFont="1" applyBorder="1" applyAlignment="1">
      <alignment horizontal="left"/>
    </xf>
    <xf numFmtId="14" fontId="2" fillId="0" borderId="3" xfId="0" applyNumberFormat="1" applyFont="1" applyBorder="1"/>
    <xf numFmtId="0" fontId="2" fillId="0" borderId="3" xfId="0" applyFont="1" applyBorder="1" applyAlignment="1">
      <alignment horizontal="center"/>
    </xf>
    <xf numFmtId="3" fontId="7" fillId="0" borderId="3" xfId="0" applyNumberFormat="1" applyFont="1" applyBorder="1"/>
    <xf numFmtId="41" fontId="7" fillId="0" borderId="3" xfId="2" applyFont="1" applyBorder="1" applyAlignment="1">
      <alignment horizontal="center"/>
    </xf>
    <xf numFmtId="41" fontId="2" fillId="0" borderId="1" xfId="2" applyFont="1" applyBorder="1"/>
  </cellXfs>
  <cellStyles count="3">
    <cellStyle name="Millares" xfId="1" builtinId="3"/>
    <cellStyle name="Millares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E7755-D4C9-4A49-BE28-EE74EF3254E6}">
  <dimension ref="A1:X269"/>
  <sheetViews>
    <sheetView tabSelected="1" topLeftCell="N244" workbookViewId="0">
      <selection activeCell="U261" sqref="U261"/>
    </sheetView>
  </sheetViews>
  <sheetFormatPr baseColWidth="10" defaultColWidth="10.85546875" defaultRowHeight="12" x14ac:dyDescent="0.2"/>
  <cols>
    <col min="1" max="1" width="3.42578125" style="1" customWidth="1"/>
    <col min="2" max="2" width="7.28515625" style="2" customWidth="1"/>
    <col min="3" max="3" width="9.42578125" style="1" customWidth="1"/>
    <col min="4" max="4" width="6.140625" style="1" customWidth="1"/>
    <col min="5" max="5" width="25" style="1" customWidth="1"/>
    <col min="6" max="6" width="29.42578125" style="1" customWidth="1"/>
    <col min="7" max="7" width="13.42578125" style="1" customWidth="1"/>
    <col min="8" max="8" width="9.28515625" style="1" customWidth="1"/>
    <col min="9" max="9" width="10.140625" style="1" customWidth="1"/>
    <col min="10" max="10" width="39" style="1" customWidth="1"/>
    <col min="11" max="11" width="10" style="2" customWidth="1"/>
    <col min="12" max="12" width="10.140625" style="1" customWidth="1"/>
    <col min="13" max="13" width="12.28515625" style="3" customWidth="1"/>
    <col min="14" max="14" width="10.28515625" style="1" customWidth="1"/>
    <col min="15" max="15" width="6.42578125" style="1" customWidth="1"/>
    <col min="16" max="16" width="6.42578125" style="4" customWidth="1"/>
    <col min="17" max="17" width="9.5703125" style="56" customWidth="1"/>
    <col min="18" max="18" width="15.5703125" style="1" customWidth="1"/>
    <col min="19" max="19" width="10.28515625" style="7" customWidth="1"/>
    <col min="20" max="20" width="10.28515625" style="6" customWidth="1"/>
    <col min="21" max="21" width="24" style="8" customWidth="1"/>
    <col min="22" max="22" width="11.28515625" style="7" customWidth="1"/>
    <col min="23" max="23" width="52.28515625" style="9" customWidth="1"/>
    <col min="24" max="24" width="8" style="9" customWidth="1"/>
    <col min="25" max="16384" width="10.85546875" style="1"/>
  </cols>
  <sheetData>
    <row r="1" spans="2:23" s="1" customFormat="1" x14ac:dyDescent="0.2">
      <c r="B1" s="2"/>
      <c r="K1" s="2"/>
      <c r="L1" s="2"/>
      <c r="M1" s="3"/>
      <c r="O1" s="4"/>
      <c r="P1" s="4"/>
      <c r="Q1" s="49"/>
      <c r="R1" s="5"/>
      <c r="S1" s="6"/>
      <c r="T1" s="7"/>
      <c r="U1" s="8"/>
      <c r="V1" s="6"/>
      <c r="W1" s="9"/>
    </row>
    <row r="2" spans="2:23" s="4" customFormat="1" ht="38.25" x14ac:dyDescent="0.2">
      <c r="B2" s="10" t="s">
        <v>0</v>
      </c>
      <c r="C2" s="11" t="s">
        <v>1</v>
      </c>
      <c r="D2" s="10" t="s">
        <v>2</v>
      </c>
      <c r="E2" s="10" t="s">
        <v>3</v>
      </c>
      <c r="F2" s="10" t="s">
        <v>4</v>
      </c>
      <c r="G2" s="11" t="s">
        <v>5</v>
      </c>
      <c r="H2" s="11" t="s">
        <v>6</v>
      </c>
      <c r="I2" s="10" t="s">
        <v>7</v>
      </c>
      <c r="J2" s="10" t="s">
        <v>8</v>
      </c>
      <c r="K2" s="10" t="s">
        <v>9</v>
      </c>
      <c r="L2" s="11" t="s">
        <v>10</v>
      </c>
      <c r="M2" s="12" t="s">
        <v>11</v>
      </c>
      <c r="N2" s="11" t="s">
        <v>12</v>
      </c>
      <c r="O2" s="10" t="s">
        <v>13</v>
      </c>
      <c r="P2" s="10" t="s">
        <v>14</v>
      </c>
      <c r="Q2" s="50" t="s">
        <v>15</v>
      </c>
      <c r="R2" s="11" t="s">
        <v>16</v>
      </c>
      <c r="S2" s="13" t="s">
        <v>17</v>
      </c>
      <c r="T2" s="13" t="s">
        <v>18</v>
      </c>
      <c r="U2" s="11" t="s">
        <v>19</v>
      </c>
      <c r="V2" s="13" t="s">
        <v>20</v>
      </c>
      <c r="W2" s="11" t="s">
        <v>21</v>
      </c>
    </row>
    <row r="3" spans="2:23" s="1" customFormat="1" ht="12" customHeight="1" x14ac:dyDescent="0.2">
      <c r="B3" s="14">
        <v>43466</v>
      </c>
      <c r="C3" s="15">
        <v>212481</v>
      </c>
      <c r="D3" s="15">
        <v>21</v>
      </c>
      <c r="E3" s="16" t="s">
        <v>22</v>
      </c>
      <c r="F3" s="16" t="s">
        <v>23</v>
      </c>
      <c r="G3" s="17" t="s">
        <v>24</v>
      </c>
      <c r="H3" s="17" t="s">
        <v>25</v>
      </c>
      <c r="I3" s="17" t="s">
        <v>26</v>
      </c>
      <c r="J3" s="18" t="s">
        <v>27</v>
      </c>
      <c r="K3" s="19">
        <v>43488</v>
      </c>
      <c r="L3" s="20">
        <v>43489</v>
      </c>
      <c r="M3" s="16" t="s">
        <v>28</v>
      </c>
      <c r="N3" s="21" t="s">
        <v>29</v>
      </c>
      <c r="O3" s="15">
        <v>2</v>
      </c>
      <c r="P3" s="15">
        <v>2019</v>
      </c>
      <c r="Q3" s="51">
        <v>110069</v>
      </c>
      <c r="R3" s="22" t="s">
        <v>30</v>
      </c>
      <c r="S3" s="23">
        <v>70000</v>
      </c>
      <c r="T3" s="24">
        <v>0</v>
      </c>
      <c r="U3" s="58" t="s">
        <v>31</v>
      </c>
      <c r="V3" s="23">
        <f t="shared" ref="V3:V66" si="0">SUM(Q3+S3+T3)</f>
        <v>180069</v>
      </c>
      <c r="W3" s="21"/>
    </row>
    <row r="4" spans="2:23" s="1" customFormat="1" ht="12" customHeight="1" x14ac:dyDescent="0.2">
      <c r="B4" s="14">
        <v>43466</v>
      </c>
      <c r="C4" s="15">
        <v>211160</v>
      </c>
      <c r="D4" s="15">
        <v>16</v>
      </c>
      <c r="E4" s="16" t="s">
        <v>107</v>
      </c>
      <c r="F4" s="16" t="s">
        <v>108</v>
      </c>
      <c r="G4" s="17" t="s">
        <v>109</v>
      </c>
      <c r="H4" s="17" t="s">
        <v>25</v>
      </c>
      <c r="I4" s="17" t="s">
        <v>26</v>
      </c>
      <c r="J4" s="18" t="s">
        <v>110</v>
      </c>
      <c r="K4" s="19">
        <v>43486</v>
      </c>
      <c r="L4" s="20">
        <v>43487</v>
      </c>
      <c r="M4" s="16" t="s">
        <v>36</v>
      </c>
      <c r="N4" s="21" t="s">
        <v>86</v>
      </c>
      <c r="O4" s="15">
        <v>2</v>
      </c>
      <c r="P4" s="15">
        <v>2019</v>
      </c>
      <c r="Q4" s="51">
        <v>110069</v>
      </c>
      <c r="R4" s="22" t="s">
        <v>111</v>
      </c>
      <c r="S4" s="23">
        <v>0</v>
      </c>
      <c r="T4" s="24">
        <f>(278626+33980)</f>
        <v>312606</v>
      </c>
      <c r="U4" s="15" t="s">
        <v>112</v>
      </c>
      <c r="V4" s="23">
        <f t="shared" si="0"/>
        <v>422675</v>
      </c>
      <c r="W4" s="21" t="s">
        <v>497</v>
      </c>
    </row>
    <row r="5" spans="2:23" s="1" customFormat="1" ht="12" customHeight="1" x14ac:dyDescent="0.2">
      <c r="B5" s="14">
        <v>43466</v>
      </c>
      <c r="C5" s="15">
        <v>212885</v>
      </c>
      <c r="D5" s="15">
        <v>32</v>
      </c>
      <c r="E5" s="16" t="s">
        <v>125</v>
      </c>
      <c r="F5" s="16" t="s">
        <v>126</v>
      </c>
      <c r="G5" s="17" t="s">
        <v>127</v>
      </c>
      <c r="H5" s="17" t="s">
        <v>128</v>
      </c>
      <c r="I5" s="17" t="s">
        <v>26</v>
      </c>
      <c r="J5" s="18" t="s">
        <v>129</v>
      </c>
      <c r="K5" s="19">
        <v>43494</v>
      </c>
      <c r="L5" s="20">
        <v>43496</v>
      </c>
      <c r="M5" s="16" t="s">
        <v>36</v>
      </c>
      <c r="N5" s="21" t="s">
        <v>29</v>
      </c>
      <c r="O5" s="15">
        <v>3</v>
      </c>
      <c r="P5" s="15">
        <v>2019</v>
      </c>
      <c r="Q5" s="51">
        <v>188690</v>
      </c>
      <c r="R5" s="22" t="s">
        <v>30</v>
      </c>
      <c r="S5" s="23">
        <v>0</v>
      </c>
      <c r="T5" s="24">
        <v>0</v>
      </c>
      <c r="U5" s="15" t="s">
        <v>31</v>
      </c>
      <c r="V5" s="23">
        <f t="shared" si="0"/>
        <v>188690</v>
      </c>
      <c r="W5" s="21"/>
    </row>
    <row r="6" spans="2:23" s="1" customFormat="1" ht="12" customHeight="1" x14ac:dyDescent="0.2">
      <c r="B6" s="14">
        <v>43466</v>
      </c>
      <c r="C6" s="15">
        <v>213695</v>
      </c>
      <c r="D6" s="15">
        <v>36</v>
      </c>
      <c r="E6" s="16" t="s">
        <v>22</v>
      </c>
      <c r="F6" s="16" t="s">
        <v>23</v>
      </c>
      <c r="G6" s="17" t="s">
        <v>130</v>
      </c>
      <c r="H6" s="17" t="s">
        <v>128</v>
      </c>
      <c r="I6" s="17" t="s">
        <v>26</v>
      </c>
      <c r="J6" s="18" t="s">
        <v>131</v>
      </c>
      <c r="K6" s="19">
        <v>43495</v>
      </c>
      <c r="L6" s="20">
        <v>43495</v>
      </c>
      <c r="M6" s="16" t="s">
        <v>28</v>
      </c>
      <c r="N6" s="21" t="s">
        <v>29</v>
      </c>
      <c r="O6" s="15">
        <v>1</v>
      </c>
      <c r="P6" s="15">
        <v>2019</v>
      </c>
      <c r="Q6" s="51">
        <v>31448</v>
      </c>
      <c r="R6" s="22" t="s">
        <v>30</v>
      </c>
      <c r="S6" s="23">
        <v>9200</v>
      </c>
      <c r="T6" s="24">
        <v>0</v>
      </c>
      <c r="U6" s="15" t="s">
        <v>31</v>
      </c>
      <c r="V6" s="23">
        <f t="shared" si="0"/>
        <v>40648</v>
      </c>
      <c r="W6" s="21"/>
    </row>
    <row r="7" spans="2:23" s="1" customFormat="1" ht="12" customHeight="1" x14ac:dyDescent="0.2">
      <c r="B7" s="14">
        <v>43466</v>
      </c>
      <c r="C7" s="15">
        <v>212961</v>
      </c>
      <c r="D7" s="15">
        <v>31</v>
      </c>
      <c r="E7" s="16" t="s">
        <v>37</v>
      </c>
      <c r="F7" s="16" t="s">
        <v>38</v>
      </c>
      <c r="G7" s="17" t="s">
        <v>132</v>
      </c>
      <c r="H7" s="17" t="s">
        <v>25</v>
      </c>
      <c r="I7" s="17" t="s">
        <v>26</v>
      </c>
      <c r="J7" s="18" t="s">
        <v>133</v>
      </c>
      <c r="K7" s="19">
        <v>43489</v>
      </c>
      <c r="L7" s="20">
        <v>43489</v>
      </c>
      <c r="M7" s="16" t="s">
        <v>28</v>
      </c>
      <c r="N7" s="21" t="s">
        <v>29</v>
      </c>
      <c r="O7" s="15">
        <v>1</v>
      </c>
      <c r="P7" s="15">
        <v>2019</v>
      </c>
      <c r="Q7" s="51">
        <v>31448</v>
      </c>
      <c r="R7" s="22" t="s">
        <v>111</v>
      </c>
      <c r="S7" s="23">
        <v>8000</v>
      </c>
      <c r="T7" s="24">
        <v>174560</v>
      </c>
      <c r="U7" s="36" t="s">
        <v>134</v>
      </c>
      <c r="V7" s="23">
        <f t="shared" si="0"/>
        <v>214008</v>
      </c>
      <c r="W7" s="21"/>
    </row>
    <row r="8" spans="2:23" s="1" customFormat="1" ht="12" customHeight="1" x14ac:dyDescent="0.2">
      <c r="B8" s="14">
        <v>43466</v>
      </c>
      <c r="C8" s="15">
        <v>212477</v>
      </c>
      <c r="D8" s="15">
        <v>33</v>
      </c>
      <c r="E8" s="16" t="s">
        <v>37</v>
      </c>
      <c r="F8" s="16" t="s">
        <v>38</v>
      </c>
      <c r="G8" s="17" t="s">
        <v>135</v>
      </c>
      <c r="H8" s="17" t="s">
        <v>25</v>
      </c>
      <c r="I8" s="17" t="s">
        <v>26</v>
      </c>
      <c r="J8" s="18" t="s">
        <v>136</v>
      </c>
      <c r="K8" s="19">
        <v>43494</v>
      </c>
      <c r="L8" s="20">
        <v>43495</v>
      </c>
      <c r="M8" s="16" t="s">
        <v>28</v>
      </c>
      <c r="N8" s="21" t="s">
        <v>29</v>
      </c>
      <c r="O8" s="15">
        <v>2</v>
      </c>
      <c r="P8" s="15">
        <v>2019</v>
      </c>
      <c r="Q8" s="51">
        <v>78621</v>
      </c>
      <c r="R8" s="22" t="s">
        <v>111</v>
      </c>
      <c r="S8" s="23">
        <v>30000</v>
      </c>
      <c r="T8" s="24">
        <v>114198</v>
      </c>
      <c r="U8" s="36" t="s">
        <v>137</v>
      </c>
      <c r="V8" s="23">
        <f t="shared" si="0"/>
        <v>222819</v>
      </c>
      <c r="W8" s="21"/>
    </row>
    <row r="9" spans="2:23" s="1" customFormat="1" ht="12" customHeight="1" x14ac:dyDescent="0.2">
      <c r="B9" s="14">
        <v>43466</v>
      </c>
      <c r="C9" s="15">
        <v>208491</v>
      </c>
      <c r="D9" s="15">
        <v>8</v>
      </c>
      <c r="E9" s="16" t="s">
        <v>138</v>
      </c>
      <c r="F9" s="16" t="s">
        <v>139</v>
      </c>
      <c r="G9" s="16" t="s">
        <v>140</v>
      </c>
      <c r="H9" s="16" t="s">
        <v>128</v>
      </c>
      <c r="I9" s="16" t="s">
        <v>26</v>
      </c>
      <c r="J9" s="18" t="s">
        <v>141</v>
      </c>
      <c r="K9" s="19">
        <v>43467</v>
      </c>
      <c r="L9" s="20">
        <v>43467</v>
      </c>
      <c r="M9" s="16" t="s">
        <v>28</v>
      </c>
      <c r="N9" s="21" t="s">
        <v>29</v>
      </c>
      <c r="O9" s="15">
        <v>1</v>
      </c>
      <c r="P9" s="15">
        <v>2019</v>
      </c>
      <c r="Q9" s="51">
        <v>31448</v>
      </c>
      <c r="R9" s="22" t="s">
        <v>30</v>
      </c>
      <c r="S9" s="23">
        <v>0</v>
      </c>
      <c r="T9" s="24">
        <v>0</v>
      </c>
      <c r="U9" s="15" t="s">
        <v>31</v>
      </c>
      <c r="V9" s="23">
        <f t="shared" si="0"/>
        <v>31448</v>
      </c>
      <c r="W9" s="21"/>
    </row>
    <row r="10" spans="2:23" s="1" customFormat="1" ht="12" customHeight="1" x14ac:dyDescent="0.2">
      <c r="B10" s="14">
        <v>43466</v>
      </c>
      <c r="C10" s="15">
        <v>209552</v>
      </c>
      <c r="D10" s="15">
        <v>9</v>
      </c>
      <c r="E10" s="16" t="s">
        <v>138</v>
      </c>
      <c r="F10" s="16" t="s">
        <v>139</v>
      </c>
      <c r="G10" s="16" t="s">
        <v>140</v>
      </c>
      <c r="H10" s="16" t="s">
        <v>128</v>
      </c>
      <c r="I10" s="16" t="s">
        <v>26</v>
      </c>
      <c r="J10" s="18" t="s">
        <v>142</v>
      </c>
      <c r="K10" s="19">
        <v>43474</v>
      </c>
      <c r="L10" s="20">
        <v>43474</v>
      </c>
      <c r="M10" s="16" t="s">
        <v>28</v>
      </c>
      <c r="N10" s="21" t="s">
        <v>29</v>
      </c>
      <c r="O10" s="15">
        <v>1</v>
      </c>
      <c r="P10" s="15">
        <v>2019</v>
      </c>
      <c r="Q10" s="51">
        <v>31448</v>
      </c>
      <c r="R10" s="22" t="s">
        <v>30</v>
      </c>
      <c r="S10" s="23">
        <v>0</v>
      </c>
      <c r="T10" s="24">
        <v>0</v>
      </c>
      <c r="U10" s="15" t="s">
        <v>31</v>
      </c>
      <c r="V10" s="23">
        <f t="shared" si="0"/>
        <v>31448</v>
      </c>
      <c r="W10" s="21"/>
    </row>
    <row r="11" spans="2:23" s="1" customFormat="1" ht="12" customHeight="1" x14ac:dyDescent="0.2">
      <c r="B11" s="14">
        <v>43466</v>
      </c>
      <c r="C11" s="15">
        <v>212555</v>
      </c>
      <c r="D11" s="15">
        <v>29</v>
      </c>
      <c r="E11" s="16" t="s">
        <v>138</v>
      </c>
      <c r="F11" s="16" t="s">
        <v>139</v>
      </c>
      <c r="G11" s="16" t="s">
        <v>140</v>
      </c>
      <c r="H11" s="16" t="s">
        <v>128</v>
      </c>
      <c r="I11" s="16" t="s">
        <v>26</v>
      </c>
      <c r="J11" s="18" t="s">
        <v>143</v>
      </c>
      <c r="K11" s="19">
        <v>43487</v>
      </c>
      <c r="L11" s="20">
        <v>43487</v>
      </c>
      <c r="M11" s="16" t="s">
        <v>28</v>
      </c>
      <c r="N11" s="21" t="s">
        <v>29</v>
      </c>
      <c r="O11" s="15">
        <v>1</v>
      </c>
      <c r="P11" s="15">
        <v>2019</v>
      </c>
      <c r="Q11" s="51">
        <v>31448</v>
      </c>
      <c r="R11" s="22" t="s">
        <v>30</v>
      </c>
      <c r="S11" s="23">
        <v>0</v>
      </c>
      <c r="T11" s="24">
        <v>0</v>
      </c>
      <c r="U11" s="15" t="s">
        <v>31</v>
      </c>
      <c r="V11" s="23">
        <f t="shared" si="0"/>
        <v>31448</v>
      </c>
      <c r="W11" s="21"/>
    </row>
    <row r="12" spans="2:23" s="1" customFormat="1" ht="12" customHeight="1" x14ac:dyDescent="0.2">
      <c r="B12" s="14">
        <v>43466</v>
      </c>
      <c r="C12" s="15">
        <v>211937</v>
      </c>
      <c r="D12" s="15">
        <v>19</v>
      </c>
      <c r="E12" s="16" t="s">
        <v>107</v>
      </c>
      <c r="F12" s="16" t="s">
        <v>108</v>
      </c>
      <c r="G12" s="17" t="s">
        <v>144</v>
      </c>
      <c r="H12" s="17" t="s">
        <v>128</v>
      </c>
      <c r="I12" s="17" t="s">
        <v>26</v>
      </c>
      <c r="J12" s="18" t="s">
        <v>145</v>
      </c>
      <c r="K12" s="19">
        <v>43490</v>
      </c>
      <c r="L12" s="20">
        <v>43490</v>
      </c>
      <c r="M12" s="16" t="s">
        <v>36</v>
      </c>
      <c r="N12" s="21" t="s">
        <v>86</v>
      </c>
      <c r="O12" s="15">
        <v>1</v>
      </c>
      <c r="P12" s="15">
        <v>2019</v>
      </c>
      <c r="Q12" s="51">
        <v>31448</v>
      </c>
      <c r="R12" s="22" t="s">
        <v>111</v>
      </c>
      <c r="S12" s="23">
        <v>0</v>
      </c>
      <c r="T12" s="24">
        <v>0</v>
      </c>
      <c r="U12" s="15" t="s">
        <v>31</v>
      </c>
      <c r="V12" s="23">
        <f t="shared" si="0"/>
        <v>31448</v>
      </c>
      <c r="W12" s="21"/>
    </row>
    <row r="13" spans="2:23" s="1" customFormat="1" ht="12" customHeight="1" x14ac:dyDescent="0.2">
      <c r="B13" s="14">
        <v>43466</v>
      </c>
      <c r="C13" s="15">
        <v>208525</v>
      </c>
      <c r="D13" s="15">
        <v>2</v>
      </c>
      <c r="E13" s="16" t="s">
        <v>146</v>
      </c>
      <c r="F13" s="16" t="s">
        <v>147</v>
      </c>
      <c r="G13" s="16" t="s">
        <v>140</v>
      </c>
      <c r="H13" s="16" t="s">
        <v>128</v>
      </c>
      <c r="I13" s="16" t="s">
        <v>26</v>
      </c>
      <c r="J13" s="18" t="s">
        <v>148</v>
      </c>
      <c r="K13" s="19">
        <v>43467</v>
      </c>
      <c r="L13" s="20">
        <v>43467</v>
      </c>
      <c r="M13" s="16" t="s">
        <v>149</v>
      </c>
      <c r="N13" s="21" t="s">
        <v>29</v>
      </c>
      <c r="O13" s="15">
        <v>1</v>
      </c>
      <c r="P13" s="15">
        <v>2019</v>
      </c>
      <c r="Q13" s="51">
        <v>23058</v>
      </c>
      <c r="R13" s="22" t="s">
        <v>30</v>
      </c>
      <c r="S13" s="23">
        <v>2259</v>
      </c>
      <c r="T13" s="24">
        <v>0</v>
      </c>
      <c r="U13" s="15" t="s">
        <v>31</v>
      </c>
      <c r="V13" s="23">
        <f t="shared" si="0"/>
        <v>25317</v>
      </c>
      <c r="W13" s="21"/>
    </row>
    <row r="14" spans="2:23" s="1" customFormat="1" ht="12" customHeight="1" x14ac:dyDescent="0.2">
      <c r="B14" s="14">
        <v>43466</v>
      </c>
      <c r="C14" s="15">
        <v>209146</v>
      </c>
      <c r="D14" s="15">
        <v>4</v>
      </c>
      <c r="E14" s="16" t="s">
        <v>146</v>
      </c>
      <c r="F14" s="16" t="s">
        <v>147</v>
      </c>
      <c r="G14" s="16" t="s">
        <v>140</v>
      </c>
      <c r="H14" s="16" t="s">
        <v>128</v>
      </c>
      <c r="I14" s="16" t="s">
        <v>26</v>
      </c>
      <c r="J14" s="18" t="s">
        <v>150</v>
      </c>
      <c r="K14" s="19">
        <v>43474</v>
      </c>
      <c r="L14" s="20">
        <v>43474</v>
      </c>
      <c r="M14" s="16" t="s">
        <v>149</v>
      </c>
      <c r="N14" s="21" t="s">
        <v>29</v>
      </c>
      <c r="O14" s="15">
        <v>1</v>
      </c>
      <c r="P14" s="15">
        <v>2019</v>
      </c>
      <c r="Q14" s="51">
        <v>23058</v>
      </c>
      <c r="R14" s="22" t="s">
        <v>30</v>
      </c>
      <c r="S14" s="60">
        <v>7333</v>
      </c>
      <c r="T14" s="24">
        <v>0</v>
      </c>
      <c r="U14" s="15" t="s">
        <v>31</v>
      </c>
      <c r="V14" s="23">
        <f t="shared" si="0"/>
        <v>30391</v>
      </c>
      <c r="W14" s="21"/>
    </row>
    <row r="15" spans="2:23" s="1" customFormat="1" ht="12" customHeight="1" x14ac:dyDescent="0.2">
      <c r="B15" s="14">
        <v>43466</v>
      </c>
      <c r="C15" s="15">
        <v>212468</v>
      </c>
      <c r="D15" s="15">
        <v>22</v>
      </c>
      <c r="E15" s="16" t="s">
        <v>146</v>
      </c>
      <c r="F15" s="16" t="s">
        <v>147</v>
      </c>
      <c r="G15" s="16" t="s">
        <v>140</v>
      </c>
      <c r="H15" s="16" t="s">
        <v>128</v>
      </c>
      <c r="I15" s="16" t="s">
        <v>26</v>
      </c>
      <c r="J15" s="18" t="s">
        <v>151</v>
      </c>
      <c r="K15" s="19">
        <v>43487</v>
      </c>
      <c r="L15" s="20">
        <v>43487</v>
      </c>
      <c r="M15" s="16" t="s">
        <v>149</v>
      </c>
      <c r="N15" s="21" t="s">
        <v>29</v>
      </c>
      <c r="O15" s="15">
        <v>1</v>
      </c>
      <c r="P15" s="15">
        <v>2019</v>
      </c>
      <c r="Q15" s="51">
        <v>23058</v>
      </c>
      <c r="R15" s="22" t="s">
        <v>30</v>
      </c>
      <c r="S15" s="23">
        <v>6553</v>
      </c>
      <c r="T15" s="24">
        <v>0</v>
      </c>
      <c r="U15" s="15" t="s">
        <v>31</v>
      </c>
      <c r="V15" s="23">
        <f t="shared" si="0"/>
        <v>29611</v>
      </c>
      <c r="W15" s="21"/>
    </row>
    <row r="16" spans="2:23" s="1" customFormat="1" ht="12" customHeight="1" x14ac:dyDescent="0.2">
      <c r="B16" s="14">
        <v>43466</v>
      </c>
      <c r="C16" s="15">
        <v>208486</v>
      </c>
      <c r="D16" s="15">
        <v>12</v>
      </c>
      <c r="E16" s="16" t="s">
        <v>97</v>
      </c>
      <c r="F16" s="16" t="s">
        <v>152</v>
      </c>
      <c r="G16" s="16" t="s">
        <v>140</v>
      </c>
      <c r="H16" s="16" t="s">
        <v>128</v>
      </c>
      <c r="I16" s="16" t="s">
        <v>26</v>
      </c>
      <c r="J16" s="18" t="s">
        <v>141</v>
      </c>
      <c r="K16" s="19">
        <v>43467</v>
      </c>
      <c r="L16" s="20">
        <v>43467</v>
      </c>
      <c r="M16" s="16" t="s">
        <v>28</v>
      </c>
      <c r="N16" s="21" t="s">
        <v>29</v>
      </c>
      <c r="O16" s="15">
        <v>1</v>
      </c>
      <c r="P16" s="15">
        <v>2019</v>
      </c>
      <c r="Q16" s="51">
        <v>31448</v>
      </c>
      <c r="R16" s="22" t="s">
        <v>30</v>
      </c>
      <c r="S16" s="23">
        <v>0</v>
      </c>
      <c r="T16" s="24">
        <v>0</v>
      </c>
      <c r="U16" s="15" t="s">
        <v>31</v>
      </c>
      <c r="V16" s="23">
        <f t="shared" si="0"/>
        <v>31448</v>
      </c>
      <c r="W16" s="21"/>
    </row>
    <row r="17" spans="2:23" s="1" customFormat="1" ht="12" customHeight="1" x14ac:dyDescent="0.2">
      <c r="B17" s="14">
        <v>43466</v>
      </c>
      <c r="C17" s="15">
        <v>210877</v>
      </c>
      <c r="D17" s="15">
        <v>15</v>
      </c>
      <c r="E17" s="16" t="s">
        <v>153</v>
      </c>
      <c r="F17" s="25" t="s">
        <v>38</v>
      </c>
      <c r="G17" s="17" t="s">
        <v>154</v>
      </c>
      <c r="H17" s="17" t="s">
        <v>128</v>
      </c>
      <c r="I17" s="17" t="s">
        <v>26</v>
      </c>
      <c r="J17" s="18" t="s">
        <v>155</v>
      </c>
      <c r="K17" s="19">
        <v>43482</v>
      </c>
      <c r="L17" s="20">
        <v>43482</v>
      </c>
      <c r="M17" s="16" t="s">
        <v>36</v>
      </c>
      <c r="N17" s="21" t="s">
        <v>29</v>
      </c>
      <c r="O17" s="15">
        <v>1</v>
      </c>
      <c r="P17" s="15">
        <v>2019</v>
      </c>
      <c r="Q17" s="51">
        <v>31448</v>
      </c>
      <c r="R17" s="22" t="s">
        <v>30</v>
      </c>
      <c r="S17" s="23">
        <v>0</v>
      </c>
      <c r="T17" s="24">
        <v>17000</v>
      </c>
      <c r="U17" s="15" t="s">
        <v>31</v>
      </c>
      <c r="V17" s="23">
        <f t="shared" si="0"/>
        <v>48448</v>
      </c>
      <c r="W17" s="21"/>
    </row>
    <row r="18" spans="2:23" s="1" customFormat="1" ht="12" customHeight="1" x14ac:dyDescent="0.2">
      <c r="B18" s="14">
        <v>43466</v>
      </c>
      <c r="C18" s="15">
        <v>213640</v>
      </c>
      <c r="D18" s="15">
        <v>35</v>
      </c>
      <c r="E18" s="16" t="s">
        <v>77</v>
      </c>
      <c r="F18" s="16" t="s">
        <v>78</v>
      </c>
      <c r="G18" s="17" t="s">
        <v>156</v>
      </c>
      <c r="H18" s="17" t="s">
        <v>25</v>
      </c>
      <c r="I18" s="17" t="s">
        <v>75</v>
      </c>
      <c r="J18" s="18" t="s">
        <v>157</v>
      </c>
      <c r="K18" s="19">
        <v>43493</v>
      </c>
      <c r="L18" s="20">
        <v>43497</v>
      </c>
      <c r="M18" s="16" t="s">
        <v>55</v>
      </c>
      <c r="N18" s="21" t="s">
        <v>56</v>
      </c>
      <c r="O18" s="15">
        <v>5</v>
      </c>
      <c r="P18" s="15">
        <v>2019</v>
      </c>
      <c r="Q18" s="51">
        <v>1713119</v>
      </c>
      <c r="R18" s="22" t="s">
        <v>30</v>
      </c>
      <c r="S18" s="23">
        <v>0</v>
      </c>
      <c r="T18" s="23">
        <v>2239006</v>
      </c>
      <c r="U18" s="36" t="s">
        <v>134</v>
      </c>
      <c r="V18" s="23">
        <f t="shared" si="0"/>
        <v>3952125</v>
      </c>
      <c r="W18" s="21"/>
    </row>
    <row r="19" spans="2:23" s="1" customFormat="1" ht="12" customHeight="1" x14ac:dyDescent="0.2">
      <c r="B19" s="14">
        <v>43466</v>
      </c>
      <c r="C19" s="15">
        <v>208483</v>
      </c>
      <c r="D19" s="15">
        <v>7</v>
      </c>
      <c r="E19" s="16" t="s">
        <v>77</v>
      </c>
      <c r="F19" s="16" t="s">
        <v>78</v>
      </c>
      <c r="G19" s="16" t="s">
        <v>140</v>
      </c>
      <c r="H19" s="16" t="s">
        <v>128</v>
      </c>
      <c r="I19" s="16" t="s">
        <v>26</v>
      </c>
      <c r="J19" s="18" t="s">
        <v>141</v>
      </c>
      <c r="K19" s="19">
        <v>43467</v>
      </c>
      <c r="L19" s="20">
        <v>43467</v>
      </c>
      <c r="M19" s="16" t="s">
        <v>55</v>
      </c>
      <c r="N19" s="21" t="s">
        <v>56</v>
      </c>
      <c r="O19" s="15">
        <v>1</v>
      </c>
      <c r="P19" s="15">
        <v>2019</v>
      </c>
      <c r="Q19" s="51">
        <v>41848</v>
      </c>
      <c r="R19" s="22" t="s">
        <v>30</v>
      </c>
      <c r="S19" s="23">
        <v>0</v>
      </c>
      <c r="T19" s="24">
        <v>0</v>
      </c>
      <c r="U19" s="15" t="s">
        <v>31</v>
      </c>
      <c r="V19" s="23">
        <f t="shared" si="0"/>
        <v>41848</v>
      </c>
      <c r="W19" s="21"/>
    </row>
    <row r="20" spans="2:23" s="1" customFormat="1" ht="12" customHeight="1" x14ac:dyDescent="0.2">
      <c r="B20" s="14">
        <v>43466</v>
      </c>
      <c r="C20" s="15">
        <v>209532</v>
      </c>
      <c r="D20" s="15">
        <v>10</v>
      </c>
      <c r="E20" s="16" t="s">
        <v>77</v>
      </c>
      <c r="F20" s="16" t="s">
        <v>78</v>
      </c>
      <c r="G20" s="16" t="s">
        <v>140</v>
      </c>
      <c r="H20" s="16" t="s">
        <v>128</v>
      </c>
      <c r="I20" s="16" t="s">
        <v>26</v>
      </c>
      <c r="J20" s="18" t="s">
        <v>142</v>
      </c>
      <c r="K20" s="19">
        <v>43474</v>
      </c>
      <c r="L20" s="20">
        <v>43474</v>
      </c>
      <c r="M20" s="16" t="s">
        <v>55</v>
      </c>
      <c r="N20" s="21" t="s">
        <v>56</v>
      </c>
      <c r="O20" s="15">
        <v>1</v>
      </c>
      <c r="P20" s="15">
        <v>2019</v>
      </c>
      <c r="Q20" s="51">
        <v>41848</v>
      </c>
      <c r="R20" s="22" t="s">
        <v>30</v>
      </c>
      <c r="S20" s="23">
        <v>0</v>
      </c>
      <c r="T20" s="24">
        <v>0</v>
      </c>
      <c r="U20" s="15" t="s">
        <v>31</v>
      </c>
      <c r="V20" s="23">
        <f t="shared" si="0"/>
        <v>41848</v>
      </c>
      <c r="W20" s="21"/>
    </row>
    <row r="21" spans="2:23" s="1" customFormat="1" ht="12" customHeight="1" x14ac:dyDescent="0.2">
      <c r="B21" s="14">
        <v>43466</v>
      </c>
      <c r="C21" s="15">
        <v>212553</v>
      </c>
      <c r="D21" s="15">
        <v>24</v>
      </c>
      <c r="E21" s="16" t="s">
        <v>77</v>
      </c>
      <c r="F21" s="16" t="s">
        <v>78</v>
      </c>
      <c r="G21" s="16" t="s">
        <v>140</v>
      </c>
      <c r="H21" s="16" t="s">
        <v>128</v>
      </c>
      <c r="I21" s="16" t="s">
        <v>26</v>
      </c>
      <c r="J21" s="18" t="s">
        <v>143</v>
      </c>
      <c r="K21" s="19">
        <v>43487</v>
      </c>
      <c r="L21" s="20">
        <v>43487</v>
      </c>
      <c r="M21" s="16" t="s">
        <v>55</v>
      </c>
      <c r="N21" s="21" t="s">
        <v>56</v>
      </c>
      <c r="O21" s="15">
        <v>1</v>
      </c>
      <c r="P21" s="15">
        <v>2019</v>
      </c>
      <c r="Q21" s="51">
        <v>41848</v>
      </c>
      <c r="R21" s="22" t="s">
        <v>30</v>
      </c>
      <c r="S21" s="23">
        <v>0</v>
      </c>
      <c r="T21" s="24">
        <v>0</v>
      </c>
      <c r="U21" s="15" t="s">
        <v>31</v>
      </c>
      <c r="V21" s="23">
        <f t="shared" si="0"/>
        <v>41848</v>
      </c>
      <c r="W21" s="21"/>
    </row>
    <row r="22" spans="2:23" s="1" customFormat="1" ht="12" customHeight="1" x14ac:dyDescent="0.2">
      <c r="B22" s="14">
        <v>43466</v>
      </c>
      <c r="C22" s="15">
        <v>208170</v>
      </c>
      <c r="D22" s="15">
        <v>1</v>
      </c>
      <c r="E22" s="16" t="s">
        <v>158</v>
      </c>
      <c r="F22" s="16" t="s">
        <v>159</v>
      </c>
      <c r="G22" s="16" t="s">
        <v>140</v>
      </c>
      <c r="H22" s="16" t="s">
        <v>128</v>
      </c>
      <c r="I22" s="16" t="s">
        <v>26</v>
      </c>
      <c r="J22" s="16" t="s">
        <v>160</v>
      </c>
      <c r="K22" s="19">
        <v>43468</v>
      </c>
      <c r="L22" s="20">
        <v>43468</v>
      </c>
      <c r="M22" s="16" t="s">
        <v>36</v>
      </c>
      <c r="N22" s="21" t="s">
        <v>29</v>
      </c>
      <c r="O22" s="15">
        <v>1</v>
      </c>
      <c r="P22" s="15">
        <v>2019</v>
      </c>
      <c r="Q22" s="51">
        <v>31448</v>
      </c>
      <c r="R22" s="22" t="s">
        <v>30</v>
      </c>
      <c r="S22" s="23">
        <v>0</v>
      </c>
      <c r="T22" s="24">
        <v>9600</v>
      </c>
      <c r="U22" s="15" t="s">
        <v>31</v>
      </c>
      <c r="V22" s="23">
        <f t="shared" si="0"/>
        <v>41048</v>
      </c>
      <c r="W22" s="21"/>
    </row>
    <row r="23" spans="2:23" s="1" customFormat="1" ht="12" customHeight="1" x14ac:dyDescent="0.2">
      <c r="B23" s="14">
        <v>43466</v>
      </c>
      <c r="C23" s="15">
        <v>212480</v>
      </c>
      <c r="D23" s="15">
        <v>20</v>
      </c>
      <c r="E23" s="16" t="s">
        <v>61</v>
      </c>
      <c r="F23" s="16" t="s">
        <v>33</v>
      </c>
      <c r="G23" s="17" t="s">
        <v>127</v>
      </c>
      <c r="H23" s="17" t="s">
        <v>128</v>
      </c>
      <c r="I23" s="17" t="s">
        <v>26</v>
      </c>
      <c r="J23" s="18" t="s">
        <v>161</v>
      </c>
      <c r="K23" s="19">
        <v>43494</v>
      </c>
      <c r="L23" s="20">
        <v>43496</v>
      </c>
      <c r="M23" s="16" t="s">
        <v>36</v>
      </c>
      <c r="N23" s="21" t="s">
        <v>29</v>
      </c>
      <c r="O23" s="15">
        <v>3</v>
      </c>
      <c r="P23" s="15">
        <v>2019</v>
      </c>
      <c r="Q23" s="51">
        <v>188690</v>
      </c>
      <c r="R23" s="22" t="s">
        <v>30</v>
      </c>
      <c r="S23" s="23">
        <v>0</v>
      </c>
      <c r="T23" s="24">
        <v>0</v>
      </c>
      <c r="U23" s="15" t="s">
        <v>31</v>
      </c>
      <c r="V23" s="23">
        <f t="shared" si="0"/>
        <v>188690</v>
      </c>
      <c r="W23" s="21"/>
    </row>
    <row r="24" spans="2:23" s="1" customFormat="1" ht="12" customHeight="1" x14ac:dyDescent="0.2">
      <c r="B24" s="14">
        <v>43466</v>
      </c>
      <c r="C24" s="15">
        <v>213241</v>
      </c>
      <c r="D24" s="15">
        <v>34</v>
      </c>
      <c r="E24" s="16" t="s">
        <v>162</v>
      </c>
      <c r="F24" s="16" t="s">
        <v>163</v>
      </c>
      <c r="G24" s="17" t="s">
        <v>130</v>
      </c>
      <c r="H24" s="17" t="s">
        <v>128</v>
      </c>
      <c r="I24" s="17" t="s">
        <v>26</v>
      </c>
      <c r="J24" s="18" t="s">
        <v>164</v>
      </c>
      <c r="K24" s="19">
        <v>43495</v>
      </c>
      <c r="L24" s="20">
        <v>43495</v>
      </c>
      <c r="M24" s="16" t="s">
        <v>28</v>
      </c>
      <c r="N24" s="21" t="s">
        <v>29</v>
      </c>
      <c r="O24" s="15">
        <v>1</v>
      </c>
      <c r="P24" s="15">
        <v>2019</v>
      </c>
      <c r="Q24" s="51">
        <v>31448</v>
      </c>
      <c r="R24" s="22" t="s">
        <v>30</v>
      </c>
      <c r="S24" s="23">
        <v>0</v>
      </c>
      <c r="T24" s="24">
        <v>10100</v>
      </c>
      <c r="U24" s="15" t="s">
        <v>31</v>
      </c>
      <c r="V24" s="23">
        <f t="shared" si="0"/>
        <v>41548</v>
      </c>
      <c r="W24" s="21"/>
    </row>
    <row r="25" spans="2:23" s="1" customFormat="1" ht="12" customHeight="1" x14ac:dyDescent="0.2">
      <c r="B25" s="14">
        <v>43466</v>
      </c>
      <c r="C25" s="15">
        <v>208499</v>
      </c>
      <c r="D25" s="15">
        <v>3</v>
      </c>
      <c r="E25" s="16" t="s">
        <v>165</v>
      </c>
      <c r="F25" s="25" t="s">
        <v>166</v>
      </c>
      <c r="G25" s="16" t="s">
        <v>140</v>
      </c>
      <c r="H25" s="16" t="s">
        <v>128</v>
      </c>
      <c r="I25" s="16" t="s">
        <v>26</v>
      </c>
      <c r="J25" s="18" t="s">
        <v>141</v>
      </c>
      <c r="K25" s="19">
        <v>43467</v>
      </c>
      <c r="L25" s="20">
        <v>43467</v>
      </c>
      <c r="M25" s="16" t="s">
        <v>167</v>
      </c>
      <c r="N25" s="21" t="s">
        <v>29</v>
      </c>
      <c r="O25" s="15">
        <v>1</v>
      </c>
      <c r="P25" s="15">
        <v>2019</v>
      </c>
      <c r="Q25" s="51">
        <v>31448</v>
      </c>
      <c r="R25" s="22" t="s">
        <v>30</v>
      </c>
      <c r="S25" s="23">
        <v>0</v>
      </c>
      <c r="T25" s="24">
        <v>0</v>
      </c>
      <c r="U25" s="15" t="s">
        <v>31</v>
      </c>
      <c r="V25" s="23">
        <f t="shared" si="0"/>
        <v>31448</v>
      </c>
      <c r="W25" s="21"/>
    </row>
    <row r="26" spans="2:23" s="1" customFormat="1" ht="12" customHeight="1" x14ac:dyDescent="0.2">
      <c r="B26" s="14">
        <v>43466</v>
      </c>
      <c r="C26" s="15">
        <v>209540</v>
      </c>
      <c r="D26" s="15">
        <v>11</v>
      </c>
      <c r="E26" s="16" t="s">
        <v>165</v>
      </c>
      <c r="F26" s="25" t="s">
        <v>166</v>
      </c>
      <c r="G26" s="16" t="s">
        <v>140</v>
      </c>
      <c r="H26" s="16" t="s">
        <v>128</v>
      </c>
      <c r="I26" s="16" t="s">
        <v>26</v>
      </c>
      <c r="J26" s="18" t="s">
        <v>142</v>
      </c>
      <c r="K26" s="19">
        <v>43474</v>
      </c>
      <c r="L26" s="20">
        <v>43474</v>
      </c>
      <c r="M26" s="16" t="s">
        <v>167</v>
      </c>
      <c r="N26" s="21" t="s">
        <v>29</v>
      </c>
      <c r="O26" s="15">
        <v>1</v>
      </c>
      <c r="P26" s="15">
        <v>2019</v>
      </c>
      <c r="Q26" s="51">
        <v>31448</v>
      </c>
      <c r="R26" s="22" t="s">
        <v>30</v>
      </c>
      <c r="S26" s="23">
        <v>0</v>
      </c>
      <c r="T26" s="24">
        <v>0</v>
      </c>
      <c r="U26" s="15" t="s">
        <v>31</v>
      </c>
      <c r="V26" s="23">
        <f t="shared" si="0"/>
        <v>31448</v>
      </c>
      <c r="W26" s="21"/>
    </row>
    <row r="27" spans="2:23" s="1" customFormat="1" ht="12" customHeight="1" x14ac:dyDescent="0.2">
      <c r="B27" s="14">
        <v>43466</v>
      </c>
      <c r="C27" s="15">
        <v>212559</v>
      </c>
      <c r="D27" s="15">
        <v>23</v>
      </c>
      <c r="E27" s="16" t="s">
        <v>165</v>
      </c>
      <c r="F27" s="25" t="s">
        <v>166</v>
      </c>
      <c r="G27" s="16" t="s">
        <v>140</v>
      </c>
      <c r="H27" s="16" t="s">
        <v>128</v>
      </c>
      <c r="I27" s="16" t="s">
        <v>26</v>
      </c>
      <c r="J27" s="18" t="s">
        <v>143</v>
      </c>
      <c r="K27" s="19">
        <v>43487</v>
      </c>
      <c r="L27" s="20">
        <v>43487</v>
      </c>
      <c r="M27" s="16" t="s">
        <v>167</v>
      </c>
      <c r="N27" s="21" t="s">
        <v>29</v>
      </c>
      <c r="O27" s="15">
        <v>1</v>
      </c>
      <c r="P27" s="15">
        <v>2019</v>
      </c>
      <c r="Q27" s="51">
        <v>31448</v>
      </c>
      <c r="R27" s="22" t="s">
        <v>30</v>
      </c>
      <c r="S27" s="23">
        <v>0</v>
      </c>
      <c r="T27" s="24">
        <v>0</v>
      </c>
      <c r="U27" s="15" t="s">
        <v>31</v>
      </c>
      <c r="V27" s="23">
        <f t="shared" si="0"/>
        <v>31448</v>
      </c>
      <c r="W27" s="21"/>
    </row>
    <row r="28" spans="2:23" s="1" customFormat="1" ht="12" customHeight="1" x14ac:dyDescent="0.2">
      <c r="B28" s="14">
        <v>43466</v>
      </c>
      <c r="C28" s="15">
        <v>209992</v>
      </c>
      <c r="D28" s="15">
        <v>13</v>
      </c>
      <c r="E28" s="16" t="s">
        <v>168</v>
      </c>
      <c r="F28" s="16" t="s">
        <v>169</v>
      </c>
      <c r="G28" s="17" t="s">
        <v>154</v>
      </c>
      <c r="H28" s="17" t="s">
        <v>128</v>
      </c>
      <c r="I28" s="17" t="s">
        <v>26</v>
      </c>
      <c r="J28" s="18" t="s">
        <v>170</v>
      </c>
      <c r="K28" s="19">
        <v>43482</v>
      </c>
      <c r="L28" s="20">
        <v>43482</v>
      </c>
      <c r="M28" s="16" t="s">
        <v>36</v>
      </c>
      <c r="N28" s="21" t="s">
        <v>29</v>
      </c>
      <c r="O28" s="15">
        <v>1</v>
      </c>
      <c r="P28" s="15">
        <v>2019</v>
      </c>
      <c r="Q28" s="51">
        <v>31448</v>
      </c>
      <c r="R28" s="22" t="s">
        <v>30</v>
      </c>
      <c r="S28" s="23">
        <v>0</v>
      </c>
      <c r="T28" s="24">
        <v>34300</v>
      </c>
      <c r="U28" s="15" t="s">
        <v>31</v>
      </c>
      <c r="V28" s="23">
        <f t="shared" si="0"/>
        <v>65748</v>
      </c>
      <c r="W28" s="21"/>
    </row>
    <row r="29" spans="2:23" s="1" customFormat="1" ht="12" customHeight="1" x14ac:dyDescent="0.2">
      <c r="B29" s="14">
        <v>43466</v>
      </c>
      <c r="C29" s="15">
        <v>214079</v>
      </c>
      <c r="D29" s="15">
        <v>37</v>
      </c>
      <c r="E29" s="16" t="s">
        <v>171</v>
      </c>
      <c r="F29" s="25" t="s">
        <v>169</v>
      </c>
      <c r="G29" s="17" t="s">
        <v>172</v>
      </c>
      <c r="H29" s="17" t="s">
        <v>128</v>
      </c>
      <c r="I29" s="17" t="s">
        <v>26</v>
      </c>
      <c r="J29" s="18" t="s">
        <v>173</v>
      </c>
      <c r="K29" s="19">
        <v>43496</v>
      </c>
      <c r="L29" s="20">
        <v>43496</v>
      </c>
      <c r="M29" s="16" t="s">
        <v>36</v>
      </c>
      <c r="N29" s="21" t="s">
        <v>29</v>
      </c>
      <c r="O29" s="15">
        <v>1</v>
      </c>
      <c r="P29" s="15">
        <v>2019</v>
      </c>
      <c r="Q29" s="51">
        <v>31448</v>
      </c>
      <c r="R29" s="22" t="s">
        <v>30</v>
      </c>
      <c r="S29" s="23">
        <v>3420</v>
      </c>
      <c r="T29" s="24">
        <v>8000</v>
      </c>
      <c r="U29" s="15" t="s">
        <v>31</v>
      </c>
      <c r="V29" s="23">
        <f t="shared" si="0"/>
        <v>42868</v>
      </c>
      <c r="W29" s="21"/>
    </row>
    <row r="30" spans="2:23" s="1" customFormat="1" ht="12" customHeight="1" x14ac:dyDescent="0.2">
      <c r="B30" s="14">
        <v>43466</v>
      </c>
      <c r="C30" s="15">
        <v>211163</v>
      </c>
      <c r="D30" s="15">
        <v>14</v>
      </c>
      <c r="E30" s="16" t="s">
        <v>174</v>
      </c>
      <c r="F30" s="16" t="s">
        <v>175</v>
      </c>
      <c r="G30" s="17" t="s">
        <v>176</v>
      </c>
      <c r="H30" s="17" t="s">
        <v>128</v>
      </c>
      <c r="I30" s="17" t="s">
        <v>26</v>
      </c>
      <c r="J30" s="18" t="s">
        <v>177</v>
      </c>
      <c r="K30" s="19">
        <v>43485</v>
      </c>
      <c r="L30" s="20">
        <v>43487</v>
      </c>
      <c r="M30" s="16" t="s">
        <v>36</v>
      </c>
      <c r="N30" s="21" t="s">
        <v>29</v>
      </c>
      <c r="O30" s="15">
        <v>2</v>
      </c>
      <c r="P30" s="15">
        <v>2019</v>
      </c>
      <c r="Q30" s="51">
        <v>188690</v>
      </c>
      <c r="R30" s="22" t="s">
        <v>111</v>
      </c>
      <c r="S30" s="23">
        <v>0</v>
      </c>
      <c r="T30" s="24">
        <v>13000</v>
      </c>
      <c r="U30" s="15" t="s">
        <v>31</v>
      </c>
      <c r="V30" s="23">
        <f t="shared" si="0"/>
        <v>201690</v>
      </c>
      <c r="W30" s="21"/>
    </row>
    <row r="31" spans="2:23" s="1" customFormat="1" ht="12" customHeight="1" x14ac:dyDescent="0.2">
      <c r="B31" s="14">
        <v>43466</v>
      </c>
      <c r="C31" s="15">
        <v>211532</v>
      </c>
      <c r="D31" s="15">
        <v>17</v>
      </c>
      <c r="E31" s="16" t="s">
        <v>174</v>
      </c>
      <c r="F31" s="16" t="s">
        <v>175</v>
      </c>
      <c r="G31" s="17" t="s">
        <v>178</v>
      </c>
      <c r="H31" s="17" t="s">
        <v>128</v>
      </c>
      <c r="I31" s="17" t="s">
        <v>26</v>
      </c>
      <c r="J31" s="18" t="s">
        <v>177</v>
      </c>
      <c r="K31" s="19">
        <v>43490</v>
      </c>
      <c r="L31" s="20">
        <v>43490</v>
      </c>
      <c r="M31" s="16" t="s">
        <v>36</v>
      </c>
      <c r="N31" s="21" t="s">
        <v>29</v>
      </c>
      <c r="O31" s="15">
        <v>1</v>
      </c>
      <c r="P31" s="15">
        <v>2019</v>
      </c>
      <c r="Q31" s="51">
        <v>31448</v>
      </c>
      <c r="R31" s="22" t="s">
        <v>111</v>
      </c>
      <c r="S31" s="23">
        <v>0</v>
      </c>
      <c r="T31" s="24">
        <v>15400</v>
      </c>
      <c r="U31" s="15" t="s">
        <v>31</v>
      </c>
      <c r="V31" s="23">
        <f t="shared" si="0"/>
        <v>46848</v>
      </c>
      <c r="W31" s="21"/>
    </row>
    <row r="32" spans="2:23" s="1" customFormat="1" ht="12" customHeight="1" x14ac:dyDescent="0.2">
      <c r="B32" s="14">
        <v>43466</v>
      </c>
      <c r="C32" s="15">
        <v>211827</v>
      </c>
      <c r="D32" s="15">
        <v>18</v>
      </c>
      <c r="E32" s="16" t="s">
        <v>174</v>
      </c>
      <c r="F32" s="16" t="s">
        <v>175</v>
      </c>
      <c r="G32" s="17" t="s">
        <v>179</v>
      </c>
      <c r="H32" s="17" t="s">
        <v>128</v>
      </c>
      <c r="I32" s="17" t="s">
        <v>26</v>
      </c>
      <c r="J32" s="18" t="s">
        <v>177</v>
      </c>
      <c r="K32" s="19">
        <v>43495</v>
      </c>
      <c r="L32" s="20">
        <v>43496</v>
      </c>
      <c r="M32" s="16" t="s">
        <v>36</v>
      </c>
      <c r="N32" s="21" t="s">
        <v>29</v>
      </c>
      <c r="O32" s="15">
        <v>2</v>
      </c>
      <c r="P32" s="15">
        <v>2019</v>
      </c>
      <c r="Q32" s="51">
        <v>110069</v>
      </c>
      <c r="R32" s="22" t="s">
        <v>111</v>
      </c>
      <c r="S32" s="23">
        <v>7000</v>
      </c>
      <c r="T32" s="24">
        <v>3000</v>
      </c>
      <c r="U32" s="15" t="s">
        <v>31</v>
      </c>
      <c r="V32" s="23">
        <f t="shared" si="0"/>
        <v>120069</v>
      </c>
      <c r="W32" s="21"/>
    </row>
    <row r="33" spans="2:23" s="1" customFormat="1" ht="12" customHeight="1" x14ac:dyDescent="0.2">
      <c r="B33" s="14">
        <v>43497</v>
      </c>
      <c r="C33" s="15">
        <v>215419</v>
      </c>
      <c r="D33" s="15">
        <v>39</v>
      </c>
      <c r="E33" s="16" t="s">
        <v>32</v>
      </c>
      <c r="F33" s="16" t="s">
        <v>33</v>
      </c>
      <c r="G33" s="17" t="s">
        <v>34</v>
      </c>
      <c r="H33" s="17" t="s">
        <v>25</v>
      </c>
      <c r="I33" s="17" t="s">
        <v>26</v>
      </c>
      <c r="J33" s="18" t="s">
        <v>35</v>
      </c>
      <c r="K33" s="19">
        <v>43501</v>
      </c>
      <c r="L33" s="20">
        <v>43502</v>
      </c>
      <c r="M33" s="16" t="s">
        <v>36</v>
      </c>
      <c r="N33" s="21" t="s">
        <v>29</v>
      </c>
      <c r="O33" s="15">
        <v>2</v>
      </c>
      <c r="P33" s="15">
        <v>2019</v>
      </c>
      <c r="Q33" s="51">
        <v>110069</v>
      </c>
      <c r="R33" s="22" t="s">
        <v>30</v>
      </c>
      <c r="S33" s="23">
        <v>41160</v>
      </c>
      <c r="T33" s="24">
        <v>0</v>
      </c>
      <c r="U33" s="58" t="s">
        <v>31</v>
      </c>
      <c r="V33" s="23">
        <f t="shared" si="0"/>
        <v>151229</v>
      </c>
      <c r="W33" s="21"/>
    </row>
    <row r="34" spans="2:23" s="1" customFormat="1" ht="12" customHeight="1" x14ac:dyDescent="0.2">
      <c r="B34" s="14">
        <v>43525</v>
      </c>
      <c r="C34" s="15">
        <v>226439</v>
      </c>
      <c r="D34" s="15">
        <v>69</v>
      </c>
      <c r="E34" s="16" t="s">
        <v>37</v>
      </c>
      <c r="F34" s="16" t="s">
        <v>38</v>
      </c>
      <c r="G34" s="17" t="s">
        <v>39</v>
      </c>
      <c r="H34" s="17" t="s">
        <v>25</v>
      </c>
      <c r="I34" s="17" t="s">
        <v>26</v>
      </c>
      <c r="J34" s="18" t="s">
        <v>40</v>
      </c>
      <c r="K34" s="19">
        <v>43553</v>
      </c>
      <c r="L34" s="20">
        <v>43553</v>
      </c>
      <c r="M34" s="16" t="s">
        <v>28</v>
      </c>
      <c r="N34" s="21" t="s">
        <v>29</v>
      </c>
      <c r="O34" s="15">
        <v>1</v>
      </c>
      <c r="P34" s="15">
        <v>2019</v>
      </c>
      <c r="Q34" s="51">
        <v>31448</v>
      </c>
      <c r="R34" s="22" t="s">
        <v>30</v>
      </c>
      <c r="S34" s="23">
        <v>0</v>
      </c>
      <c r="T34" s="24">
        <v>0</v>
      </c>
      <c r="U34" s="58" t="s">
        <v>31</v>
      </c>
      <c r="V34" s="23">
        <f t="shared" si="0"/>
        <v>31448</v>
      </c>
      <c r="W34" s="21"/>
    </row>
    <row r="35" spans="2:23" s="1" customFormat="1" ht="12" customHeight="1" x14ac:dyDescent="0.2">
      <c r="B35" s="14">
        <v>43525</v>
      </c>
      <c r="C35" s="15">
        <v>221536</v>
      </c>
      <c r="D35" s="15">
        <v>46</v>
      </c>
      <c r="E35" s="16" t="s">
        <v>32</v>
      </c>
      <c r="F35" s="16" t="s">
        <v>33</v>
      </c>
      <c r="G35" s="17" t="s">
        <v>180</v>
      </c>
      <c r="H35" s="17" t="s">
        <v>128</v>
      </c>
      <c r="I35" s="17" t="s">
        <v>26</v>
      </c>
      <c r="J35" s="18" t="s">
        <v>181</v>
      </c>
      <c r="K35" s="19">
        <v>43531</v>
      </c>
      <c r="L35" s="20">
        <v>43531</v>
      </c>
      <c r="M35" s="16" t="s">
        <v>36</v>
      </c>
      <c r="N35" s="21" t="s">
        <v>29</v>
      </c>
      <c r="O35" s="15">
        <v>1</v>
      </c>
      <c r="P35" s="15">
        <v>2019</v>
      </c>
      <c r="Q35" s="51">
        <v>31448</v>
      </c>
      <c r="R35" s="22" t="s">
        <v>30</v>
      </c>
      <c r="S35" s="23">
        <v>0</v>
      </c>
      <c r="T35" s="24">
        <v>6000</v>
      </c>
      <c r="U35" s="15" t="s">
        <v>31</v>
      </c>
      <c r="V35" s="23">
        <f t="shared" si="0"/>
        <v>37448</v>
      </c>
      <c r="W35" s="21"/>
    </row>
    <row r="36" spans="2:23" s="1" customFormat="1" ht="12" customHeight="1" x14ac:dyDescent="0.2">
      <c r="B36" s="14">
        <v>43525</v>
      </c>
      <c r="C36" s="15">
        <v>222083</v>
      </c>
      <c r="D36" s="15">
        <v>51</v>
      </c>
      <c r="E36" s="16" t="s">
        <v>32</v>
      </c>
      <c r="F36" s="16" t="s">
        <v>33</v>
      </c>
      <c r="G36" s="17" t="s">
        <v>182</v>
      </c>
      <c r="H36" s="17" t="s">
        <v>25</v>
      </c>
      <c r="I36" s="17" t="s">
        <v>26</v>
      </c>
      <c r="J36" s="18" t="s">
        <v>183</v>
      </c>
      <c r="K36" s="19">
        <v>43543</v>
      </c>
      <c r="L36" s="20">
        <v>43544</v>
      </c>
      <c r="M36" s="16" t="s">
        <v>36</v>
      </c>
      <c r="N36" s="21" t="s">
        <v>29</v>
      </c>
      <c r="O36" s="15">
        <v>2</v>
      </c>
      <c r="P36" s="15">
        <v>2019</v>
      </c>
      <c r="Q36" s="51">
        <v>110069</v>
      </c>
      <c r="R36" s="22" t="s">
        <v>30</v>
      </c>
      <c r="S36" s="23">
        <v>7000</v>
      </c>
      <c r="T36" s="23">
        <v>42887</v>
      </c>
      <c r="U36" s="15" t="s">
        <v>184</v>
      </c>
      <c r="V36" s="23">
        <f t="shared" si="0"/>
        <v>159956</v>
      </c>
      <c r="W36" s="21"/>
    </row>
    <row r="37" spans="2:23" s="1" customFormat="1" ht="12" customHeight="1" x14ac:dyDescent="0.2">
      <c r="B37" s="14">
        <v>43525</v>
      </c>
      <c r="C37" s="15">
        <v>223219</v>
      </c>
      <c r="D37" s="15">
        <v>54</v>
      </c>
      <c r="E37" s="16" t="s">
        <v>32</v>
      </c>
      <c r="F37" s="16" t="s">
        <v>33</v>
      </c>
      <c r="G37" s="17" t="s">
        <v>180</v>
      </c>
      <c r="H37" s="17" t="s">
        <v>128</v>
      </c>
      <c r="I37" s="17" t="s">
        <v>26</v>
      </c>
      <c r="J37" s="18" t="s">
        <v>185</v>
      </c>
      <c r="K37" s="19">
        <v>43532</v>
      </c>
      <c r="L37" s="20">
        <v>43532</v>
      </c>
      <c r="M37" s="16" t="s">
        <v>36</v>
      </c>
      <c r="N37" s="21" t="s">
        <v>29</v>
      </c>
      <c r="O37" s="15">
        <v>1</v>
      </c>
      <c r="P37" s="15">
        <v>2019</v>
      </c>
      <c r="Q37" s="51">
        <v>31448</v>
      </c>
      <c r="R37" s="22" t="s">
        <v>30</v>
      </c>
      <c r="S37" s="23">
        <v>0</v>
      </c>
      <c r="T37" s="24">
        <v>0</v>
      </c>
      <c r="U37" s="15" t="s">
        <v>31</v>
      </c>
      <c r="V37" s="23">
        <f t="shared" si="0"/>
        <v>31448</v>
      </c>
      <c r="W37" s="21"/>
    </row>
    <row r="38" spans="2:23" s="1" customFormat="1" ht="12" customHeight="1" x14ac:dyDescent="0.2">
      <c r="B38" s="14">
        <v>43525</v>
      </c>
      <c r="C38" s="15">
        <v>223150</v>
      </c>
      <c r="D38" s="15">
        <v>53</v>
      </c>
      <c r="E38" s="16" t="s">
        <v>186</v>
      </c>
      <c r="F38" s="16" t="s">
        <v>187</v>
      </c>
      <c r="G38" s="17" t="s">
        <v>113</v>
      </c>
      <c r="H38" s="17" t="s">
        <v>25</v>
      </c>
      <c r="I38" s="17" t="s">
        <v>75</v>
      </c>
      <c r="J38" s="18" t="s">
        <v>188</v>
      </c>
      <c r="K38" s="19">
        <v>43536</v>
      </c>
      <c r="L38" s="20">
        <v>43540</v>
      </c>
      <c r="M38" s="16" t="s">
        <v>167</v>
      </c>
      <c r="N38" s="21" t="s">
        <v>29</v>
      </c>
      <c r="O38" s="15">
        <v>5</v>
      </c>
      <c r="P38" s="15">
        <v>2019</v>
      </c>
      <c r="Q38" s="51">
        <v>768236</v>
      </c>
      <c r="R38" s="22" t="s">
        <v>30</v>
      </c>
      <c r="S38" s="23">
        <v>0</v>
      </c>
      <c r="T38" s="23">
        <v>1225608</v>
      </c>
      <c r="U38" s="15" t="s">
        <v>189</v>
      </c>
      <c r="V38" s="23">
        <f t="shared" si="0"/>
        <v>1993844</v>
      </c>
      <c r="W38" s="21"/>
    </row>
    <row r="39" spans="2:23" s="1" customFormat="1" ht="12" customHeight="1" x14ac:dyDescent="0.2">
      <c r="B39" s="14">
        <v>43525</v>
      </c>
      <c r="C39" s="15">
        <v>221838</v>
      </c>
      <c r="D39" s="15">
        <v>44</v>
      </c>
      <c r="E39" s="16" t="s">
        <v>186</v>
      </c>
      <c r="F39" s="16" t="s">
        <v>187</v>
      </c>
      <c r="G39" s="16" t="s">
        <v>140</v>
      </c>
      <c r="H39" s="16" t="s">
        <v>128</v>
      </c>
      <c r="I39" s="16" t="s">
        <v>26</v>
      </c>
      <c r="J39" s="18" t="s">
        <v>190</v>
      </c>
      <c r="K39" s="19">
        <v>43530</v>
      </c>
      <c r="L39" s="20">
        <v>43530</v>
      </c>
      <c r="M39" s="16" t="s">
        <v>167</v>
      </c>
      <c r="N39" s="21" t="s">
        <v>29</v>
      </c>
      <c r="O39" s="15">
        <v>1</v>
      </c>
      <c r="P39" s="15">
        <v>2019</v>
      </c>
      <c r="Q39" s="51">
        <v>41848</v>
      </c>
      <c r="R39" s="22" t="s">
        <v>30</v>
      </c>
      <c r="S39" s="23">
        <v>0</v>
      </c>
      <c r="T39" s="24">
        <v>0</v>
      </c>
      <c r="U39" s="15" t="s">
        <v>31</v>
      </c>
      <c r="V39" s="23">
        <f t="shared" si="0"/>
        <v>41848</v>
      </c>
      <c r="W39" s="21"/>
    </row>
    <row r="40" spans="2:23" s="1" customFormat="1" ht="12" customHeight="1" x14ac:dyDescent="0.2">
      <c r="B40" s="14">
        <v>43525</v>
      </c>
      <c r="C40" s="15">
        <v>225725</v>
      </c>
      <c r="D40" s="15">
        <v>67</v>
      </c>
      <c r="E40" s="16" t="s">
        <v>125</v>
      </c>
      <c r="F40" s="16" t="s">
        <v>126</v>
      </c>
      <c r="G40" s="17" t="s">
        <v>191</v>
      </c>
      <c r="H40" s="17" t="s">
        <v>128</v>
      </c>
      <c r="I40" s="17" t="s">
        <v>26</v>
      </c>
      <c r="J40" s="18" t="s">
        <v>192</v>
      </c>
      <c r="K40" s="19">
        <v>43549</v>
      </c>
      <c r="L40" s="20">
        <v>43553</v>
      </c>
      <c r="M40" s="16" t="s">
        <v>36</v>
      </c>
      <c r="N40" s="21" t="s">
        <v>29</v>
      </c>
      <c r="O40" s="15">
        <v>5</v>
      </c>
      <c r="P40" s="15">
        <v>2019</v>
      </c>
      <c r="Q40" s="51">
        <v>345932</v>
      </c>
      <c r="R40" s="22" t="s">
        <v>30</v>
      </c>
      <c r="S40" s="23">
        <v>54000</v>
      </c>
      <c r="T40" s="24">
        <v>0</v>
      </c>
      <c r="U40" s="15" t="s">
        <v>31</v>
      </c>
      <c r="V40" s="23">
        <f t="shared" si="0"/>
        <v>399932</v>
      </c>
      <c r="W40" s="21"/>
    </row>
    <row r="41" spans="2:23" s="1" customFormat="1" ht="12" customHeight="1" x14ac:dyDescent="0.2">
      <c r="B41" s="14">
        <v>43525</v>
      </c>
      <c r="C41" s="15">
        <v>225175</v>
      </c>
      <c r="D41" s="15">
        <v>61</v>
      </c>
      <c r="E41" s="16" t="s">
        <v>146</v>
      </c>
      <c r="F41" s="16" t="s">
        <v>147</v>
      </c>
      <c r="G41" s="16" t="s">
        <v>140</v>
      </c>
      <c r="H41" s="16" t="s">
        <v>128</v>
      </c>
      <c r="I41" s="16" t="s">
        <v>26</v>
      </c>
      <c r="J41" s="18" t="s">
        <v>193</v>
      </c>
      <c r="K41" s="19">
        <v>43544</v>
      </c>
      <c r="L41" s="20">
        <v>43544</v>
      </c>
      <c r="M41" s="16" t="s">
        <v>149</v>
      </c>
      <c r="N41" s="21" t="s">
        <v>29</v>
      </c>
      <c r="O41" s="15">
        <v>1</v>
      </c>
      <c r="P41" s="15">
        <v>2019</v>
      </c>
      <c r="Q41" s="51">
        <v>23058</v>
      </c>
      <c r="R41" s="22" t="s">
        <v>30</v>
      </c>
      <c r="S41" s="23">
        <v>3355</v>
      </c>
      <c r="T41" s="24">
        <v>0</v>
      </c>
      <c r="U41" s="15" t="s">
        <v>31</v>
      </c>
      <c r="V41" s="23">
        <f t="shared" si="0"/>
        <v>26413</v>
      </c>
      <c r="W41" s="21"/>
    </row>
    <row r="42" spans="2:23" s="1" customFormat="1" ht="12" customHeight="1" x14ac:dyDescent="0.2">
      <c r="B42" s="14">
        <v>43525</v>
      </c>
      <c r="C42" s="15">
        <v>221840</v>
      </c>
      <c r="D42" s="15">
        <v>49</v>
      </c>
      <c r="E42" s="16" t="s">
        <v>138</v>
      </c>
      <c r="F42" s="16" t="s">
        <v>139</v>
      </c>
      <c r="G42" s="16" t="s">
        <v>140</v>
      </c>
      <c r="H42" s="16" t="s">
        <v>128</v>
      </c>
      <c r="I42" s="16" t="s">
        <v>26</v>
      </c>
      <c r="J42" s="18" t="s">
        <v>190</v>
      </c>
      <c r="K42" s="19">
        <v>43530</v>
      </c>
      <c r="L42" s="20">
        <v>43530</v>
      </c>
      <c r="M42" s="16" t="s">
        <v>28</v>
      </c>
      <c r="N42" s="21" t="s">
        <v>29</v>
      </c>
      <c r="O42" s="15">
        <v>1</v>
      </c>
      <c r="P42" s="15">
        <v>2019</v>
      </c>
      <c r="Q42" s="51">
        <v>31448</v>
      </c>
      <c r="R42" s="22" t="s">
        <v>30</v>
      </c>
      <c r="S42" s="23">
        <v>0</v>
      </c>
      <c r="T42" s="24">
        <v>0</v>
      </c>
      <c r="U42" s="15" t="s">
        <v>31</v>
      </c>
      <c r="V42" s="23">
        <f t="shared" si="0"/>
        <v>31448</v>
      </c>
      <c r="W42" s="21"/>
    </row>
    <row r="43" spans="2:23" s="1" customFormat="1" ht="12" customHeight="1" x14ac:dyDescent="0.2">
      <c r="B43" s="14">
        <v>43525</v>
      </c>
      <c r="C43" s="15">
        <v>223535</v>
      </c>
      <c r="D43" s="15">
        <v>58</v>
      </c>
      <c r="E43" s="16" t="s">
        <v>138</v>
      </c>
      <c r="F43" s="16" t="s">
        <v>139</v>
      </c>
      <c r="G43" s="16" t="s">
        <v>140</v>
      </c>
      <c r="H43" s="16" t="s">
        <v>128</v>
      </c>
      <c r="I43" s="16" t="s">
        <v>26</v>
      </c>
      <c r="J43" s="18" t="s">
        <v>194</v>
      </c>
      <c r="K43" s="19">
        <v>43537</v>
      </c>
      <c r="L43" s="20">
        <v>43537</v>
      </c>
      <c r="M43" s="16" t="s">
        <v>28</v>
      </c>
      <c r="N43" s="21" t="s">
        <v>29</v>
      </c>
      <c r="O43" s="15">
        <v>1</v>
      </c>
      <c r="P43" s="15">
        <v>2019</v>
      </c>
      <c r="Q43" s="51">
        <v>31448</v>
      </c>
      <c r="R43" s="22" t="s">
        <v>30</v>
      </c>
      <c r="S43" s="23">
        <v>0</v>
      </c>
      <c r="T43" s="24">
        <v>0</v>
      </c>
      <c r="U43" s="15" t="s">
        <v>31</v>
      </c>
      <c r="V43" s="23">
        <f t="shared" si="0"/>
        <v>31448</v>
      </c>
      <c r="W43" s="21" t="s">
        <v>88</v>
      </c>
    </row>
    <row r="44" spans="2:23" s="1" customFormat="1" ht="12" customHeight="1" x14ac:dyDescent="0.2">
      <c r="B44" s="14">
        <v>43525</v>
      </c>
      <c r="C44" s="15">
        <v>222493</v>
      </c>
      <c r="D44" s="15">
        <v>52</v>
      </c>
      <c r="E44" s="16" t="s">
        <v>195</v>
      </c>
      <c r="F44" s="16" t="s">
        <v>196</v>
      </c>
      <c r="G44" s="17" t="s">
        <v>197</v>
      </c>
      <c r="H44" s="17" t="s">
        <v>25</v>
      </c>
      <c r="I44" s="17" t="s">
        <v>75</v>
      </c>
      <c r="J44" s="18" t="s">
        <v>198</v>
      </c>
      <c r="K44" s="19">
        <v>43533</v>
      </c>
      <c r="L44" s="20">
        <v>43546</v>
      </c>
      <c r="M44" s="16" t="s">
        <v>36</v>
      </c>
      <c r="N44" s="21" t="s">
        <v>29</v>
      </c>
      <c r="O44" s="15">
        <v>10</v>
      </c>
      <c r="P44" s="15">
        <v>2019</v>
      </c>
      <c r="Q44" s="51">
        <v>2720092</v>
      </c>
      <c r="R44" s="22" t="s">
        <v>30</v>
      </c>
      <c r="S44" s="23">
        <v>0</v>
      </c>
      <c r="T44" s="23">
        <v>1533060</v>
      </c>
      <c r="U44" s="15" t="s">
        <v>199</v>
      </c>
      <c r="V44" s="23">
        <f t="shared" si="0"/>
        <v>4253152</v>
      </c>
      <c r="W44" s="21"/>
    </row>
    <row r="45" spans="2:23" s="1" customFormat="1" ht="12" customHeight="1" x14ac:dyDescent="0.2">
      <c r="B45" s="14">
        <v>43525</v>
      </c>
      <c r="C45" s="15">
        <v>223950</v>
      </c>
      <c r="D45" s="15">
        <v>55</v>
      </c>
      <c r="E45" s="16" t="s">
        <v>200</v>
      </c>
      <c r="F45" s="16" t="s">
        <v>126</v>
      </c>
      <c r="G45" s="17" t="s">
        <v>201</v>
      </c>
      <c r="H45" s="17" t="s">
        <v>128</v>
      </c>
      <c r="I45" s="17" t="s">
        <v>26</v>
      </c>
      <c r="J45" s="18" t="s">
        <v>202</v>
      </c>
      <c r="K45" s="19">
        <v>43543</v>
      </c>
      <c r="L45" s="20">
        <v>43544</v>
      </c>
      <c r="M45" s="16" t="s">
        <v>36</v>
      </c>
      <c r="N45" s="21" t="s">
        <v>29</v>
      </c>
      <c r="O45" s="15">
        <v>2</v>
      </c>
      <c r="P45" s="15">
        <v>2019</v>
      </c>
      <c r="Q45" s="51">
        <v>62896</v>
      </c>
      <c r="R45" s="22" t="s">
        <v>30</v>
      </c>
      <c r="S45" s="23">
        <v>0</v>
      </c>
      <c r="T45" s="24">
        <v>0</v>
      </c>
      <c r="U45" s="15" t="s">
        <v>31</v>
      </c>
      <c r="V45" s="23">
        <f t="shared" si="0"/>
        <v>62896</v>
      </c>
      <c r="W45" s="21"/>
    </row>
    <row r="46" spans="2:23" s="1" customFormat="1" ht="12" customHeight="1" x14ac:dyDescent="0.2">
      <c r="B46" s="14">
        <v>43525</v>
      </c>
      <c r="C46" s="15">
        <v>227455</v>
      </c>
      <c r="D46" s="15">
        <v>70</v>
      </c>
      <c r="E46" s="16" t="s">
        <v>203</v>
      </c>
      <c r="F46" s="16" t="s">
        <v>78</v>
      </c>
      <c r="G46" s="17" t="s">
        <v>204</v>
      </c>
      <c r="H46" s="17" t="s">
        <v>25</v>
      </c>
      <c r="I46" s="17" t="s">
        <v>75</v>
      </c>
      <c r="J46" s="18" t="s">
        <v>205</v>
      </c>
      <c r="K46" s="19">
        <v>43553</v>
      </c>
      <c r="L46" s="20">
        <v>43557</v>
      </c>
      <c r="M46" s="16" t="s">
        <v>55</v>
      </c>
      <c r="N46" s="21" t="s">
        <v>56</v>
      </c>
      <c r="O46" s="15">
        <v>3</v>
      </c>
      <c r="P46" s="15">
        <v>2019</v>
      </c>
      <c r="Q46" s="51">
        <v>979680</v>
      </c>
      <c r="R46" s="22" t="s">
        <v>30</v>
      </c>
      <c r="S46" s="23">
        <v>0</v>
      </c>
      <c r="T46" s="23">
        <v>519480</v>
      </c>
      <c r="U46" s="36" t="s">
        <v>206</v>
      </c>
      <c r="V46" s="23">
        <f t="shared" si="0"/>
        <v>1499160</v>
      </c>
      <c r="W46" s="21"/>
    </row>
    <row r="47" spans="2:23" s="1" customFormat="1" ht="12" customHeight="1" x14ac:dyDescent="0.2">
      <c r="B47" s="14">
        <v>43525</v>
      </c>
      <c r="C47" s="15">
        <v>221837</v>
      </c>
      <c r="D47" s="15">
        <v>45</v>
      </c>
      <c r="E47" s="16" t="s">
        <v>146</v>
      </c>
      <c r="F47" s="16" t="s">
        <v>147</v>
      </c>
      <c r="G47" s="16" t="s">
        <v>140</v>
      </c>
      <c r="H47" s="16" t="s">
        <v>128</v>
      </c>
      <c r="I47" s="16" t="s">
        <v>26</v>
      </c>
      <c r="J47" s="18" t="s">
        <v>151</v>
      </c>
      <c r="K47" s="19">
        <v>43530</v>
      </c>
      <c r="L47" s="20">
        <v>43530</v>
      </c>
      <c r="M47" s="16" t="s">
        <v>149</v>
      </c>
      <c r="N47" s="21" t="s">
        <v>29</v>
      </c>
      <c r="O47" s="15">
        <v>1</v>
      </c>
      <c r="P47" s="15">
        <v>2019</v>
      </c>
      <c r="Q47" s="51">
        <v>23058</v>
      </c>
      <c r="R47" s="22" t="s">
        <v>30</v>
      </c>
      <c r="S47" s="23">
        <v>4005</v>
      </c>
      <c r="T47" s="24">
        <v>0</v>
      </c>
      <c r="U47" s="15" t="s">
        <v>31</v>
      </c>
      <c r="V47" s="23">
        <f t="shared" si="0"/>
        <v>27063</v>
      </c>
      <c r="W47" s="21"/>
    </row>
    <row r="48" spans="2:23" s="1" customFormat="1" ht="12" customHeight="1" x14ac:dyDescent="0.2">
      <c r="B48" s="14">
        <v>43525</v>
      </c>
      <c r="C48" s="15">
        <v>223712</v>
      </c>
      <c r="D48" s="15">
        <v>57</v>
      </c>
      <c r="E48" s="16" t="s">
        <v>146</v>
      </c>
      <c r="F48" s="16" t="s">
        <v>147</v>
      </c>
      <c r="G48" s="16" t="s">
        <v>140</v>
      </c>
      <c r="H48" s="16" t="s">
        <v>128</v>
      </c>
      <c r="I48" s="16" t="s">
        <v>26</v>
      </c>
      <c r="J48" s="18" t="s">
        <v>194</v>
      </c>
      <c r="K48" s="19">
        <v>43537</v>
      </c>
      <c r="L48" s="20">
        <v>43537</v>
      </c>
      <c r="M48" s="16" t="s">
        <v>149</v>
      </c>
      <c r="N48" s="21" t="s">
        <v>29</v>
      </c>
      <c r="O48" s="15">
        <v>1</v>
      </c>
      <c r="P48" s="15">
        <v>2019</v>
      </c>
      <c r="Q48" s="51">
        <v>23058</v>
      </c>
      <c r="R48" s="22" t="s">
        <v>30</v>
      </c>
      <c r="S48" s="23">
        <v>2560</v>
      </c>
      <c r="T48" s="24">
        <v>0</v>
      </c>
      <c r="U48" s="15" t="s">
        <v>31</v>
      </c>
      <c r="V48" s="23">
        <f t="shared" si="0"/>
        <v>25618</v>
      </c>
      <c r="W48" s="21"/>
    </row>
    <row r="49" spans="2:23" s="1" customFormat="1" ht="12" customHeight="1" x14ac:dyDescent="0.2">
      <c r="B49" s="14">
        <v>43525</v>
      </c>
      <c r="C49" s="15">
        <v>221839</v>
      </c>
      <c r="D49" s="15">
        <v>48</v>
      </c>
      <c r="E49" s="16" t="s">
        <v>97</v>
      </c>
      <c r="F49" s="16" t="s">
        <v>152</v>
      </c>
      <c r="G49" s="16" t="s">
        <v>140</v>
      </c>
      <c r="H49" s="16" t="s">
        <v>128</v>
      </c>
      <c r="I49" s="16" t="s">
        <v>26</v>
      </c>
      <c r="J49" s="18" t="s">
        <v>190</v>
      </c>
      <c r="K49" s="19">
        <v>43530</v>
      </c>
      <c r="L49" s="20">
        <v>43530</v>
      </c>
      <c r="M49" s="16" t="s">
        <v>28</v>
      </c>
      <c r="N49" s="21" t="s">
        <v>29</v>
      </c>
      <c r="O49" s="15">
        <v>1</v>
      </c>
      <c r="P49" s="15">
        <v>2019</v>
      </c>
      <c r="Q49" s="51">
        <v>31448</v>
      </c>
      <c r="R49" s="22" t="s">
        <v>30</v>
      </c>
      <c r="S49" s="23">
        <v>0</v>
      </c>
      <c r="T49" s="24">
        <v>0</v>
      </c>
      <c r="U49" s="15" t="s">
        <v>31</v>
      </c>
      <c r="V49" s="23">
        <f t="shared" si="0"/>
        <v>31448</v>
      </c>
      <c r="W49" s="21"/>
    </row>
    <row r="50" spans="2:23" s="1" customFormat="1" ht="12" customHeight="1" x14ac:dyDescent="0.2">
      <c r="B50" s="14">
        <v>43525</v>
      </c>
      <c r="C50" s="15">
        <v>223528</v>
      </c>
      <c r="D50" s="15">
        <v>59</v>
      </c>
      <c r="E50" s="16" t="s">
        <v>97</v>
      </c>
      <c r="F50" s="16" t="s">
        <v>98</v>
      </c>
      <c r="G50" s="16" t="s">
        <v>140</v>
      </c>
      <c r="H50" s="16" t="s">
        <v>128</v>
      </c>
      <c r="I50" s="16" t="s">
        <v>26</v>
      </c>
      <c r="J50" s="18" t="s">
        <v>194</v>
      </c>
      <c r="K50" s="19">
        <v>43537</v>
      </c>
      <c r="L50" s="20">
        <v>43537</v>
      </c>
      <c r="M50" s="16" t="s">
        <v>28</v>
      </c>
      <c r="N50" s="21" t="s">
        <v>29</v>
      </c>
      <c r="O50" s="15">
        <v>1</v>
      </c>
      <c r="P50" s="15">
        <v>2019</v>
      </c>
      <c r="Q50" s="51">
        <v>31448</v>
      </c>
      <c r="R50" s="22" t="s">
        <v>30</v>
      </c>
      <c r="S50" s="23">
        <v>0</v>
      </c>
      <c r="T50" s="24">
        <v>0</v>
      </c>
      <c r="U50" s="15" t="s">
        <v>31</v>
      </c>
      <c r="V50" s="23">
        <f t="shared" si="0"/>
        <v>31448</v>
      </c>
      <c r="W50" s="21"/>
    </row>
    <row r="51" spans="2:23" s="1" customFormat="1" ht="12" customHeight="1" x14ac:dyDescent="0.2">
      <c r="B51" s="14">
        <v>43525</v>
      </c>
      <c r="C51" s="15">
        <v>225272</v>
      </c>
      <c r="D51" s="15">
        <v>60</v>
      </c>
      <c r="E51" s="16" t="s">
        <v>97</v>
      </c>
      <c r="F51" s="16" t="s">
        <v>98</v>
      </c>
      <c r="G51" s="16" t="s">
        <v>140</v>
      </c>
      <c r="H51" s="16" t="s">
        <v>128</v>
      </c>
      <c r="I51" s="16" t="s">
        <v>26</v>
      </c>
      <c r="J51" s="18" t="s">
        <v>194</v>
      </c>
      <c r="K51" s="19">
        <v>43544</v>
      </c>
      <c r="L51" s="20">
        <v>43544</v>
      </c>
      <c r="M51" s="16" t="s">
        <v>28</v>
      </c>
      <c r="N51" s="21" t="s">
        <v>29</v>
      </c>
      <c r="O51" s="15">
        <v>1</v>
      </c>
      <c r="P51" s="15">
        <v>2019</v>
      </c>
      <c r="Q51" s="51">
        <v>31448</v>
      </c>
      <c r="R51" s="22" t="s">
        <v>30</v>
      </c>
      <c r="S51" s="23">
        <v>0</v>
      </c>
      <c r="T51" s="24">
        <v>0</v>
      </c>
      <c r="U51" s="15" t="s">
        <v>31</v>
      </c>
      <c r="V51" s="23">
        <f t="shared" si="0"/>
        <v>31448</v>
      </c>
      <c r="W51" s="21"/>
    </row>
    <row r="52" spans="2:23" s="1" customFormat="1" ht="12" customHeight="1" x14ac:dyDescent="0.2">
      <c r="B52" s="14">
        <v>43525</v>
      </c>
      <c r="C52" s="15">
        <v>227742</v>
      </c>
      <c r="D52" s="15">
        <v>74</v>
      </c>
      <c r="E52" s="16" t="s">
        <v>97</v>
      </c>
      <c r="F52" s="16" t="s">
        <v>98</v>
      </c>
      <c r="G52" s="17" t="s">
        <v>182</v>
      </c>
      <c r="H52" s="17" t="s">
        <v>25</v>
      </c>
      <c r="I52" s="17" t="s">
        <v>26</v>
      </c>
      <c r="J52" s="18" t="s">
        <v>207</v>
      </c>
      <c r="K52" s="19">
        <v>43553</v>
      </c>
      <c r="L52" s="20">
        <v>43553</v>
      </c>
      <c r="M52" s="16" t="s">
        <v>28</v>
      </c>
      <c r="N52" s="21" t="s">
        <v>29</v>
      </c>
      <c r="O52" s="15">
        <v>1</v>
      </c>
      <c r="P52" s="15">
        <v>2019</v>
      </c>
      <c r="Q52" s="51">
        <v>31448</v>
      </c>
      <c r="R52" s="22" t="s">
        <v>30</v>
      </c>
      <c r="S52" s="23">
        <v>0</v>
      </c>
      <c r="T52" s="23">
        <v>83380</v>
      </c>
      <c r="U52" s="15" t="s">
        <v>208</v>
      </c>
      <c r="V52" s="23">
        <f t="shared" si="0"/>
        <v>114828</v>
      </c>
      <c r="W52" s="21"/>
    </row>
    <row r="53" spans="2:23" s="1" customFormat="1" ht="12" customHeight="1" x14ac:dyDescent="0.2">
      <c r="B53" s="14">
        <v>43525</v>
      </c>
      <c r="C53" s="15">
        <v>222446</v>
      </c>
      <c r="D53" s="15">
        <v>50</v>
      </c>
      <c r="E53" s="16" t="s">
        <v>77</v>
      </c>
      <c r="F53" s="16" t="s">
        <v>78</v>
      </c>
      <c r="G53" s="17" t="s">
        <v>197</v>
      </c>
      <c r="H53" s="17" t="s">
        <v>25</v>
      </c>
      <c r="I53" s="17" t="s">
        <v>75</v>
      </c>
      <c r="J53" s="18" t="s">
        <v>198</v>
      </c>
      <c r="K53" s="19">
        <v>43533</v>
      </c>
      <c r="L53" s="20">
        <v>43546</v>
      </c>
      <c r="M53" s="16" t="s">
        <v>55</v>
      </c>
      <c r="N53" s="21" t="s">
        <v>56</v>
      </c>
      <c r="O53" s="15">
        <v>10</v>
      </c>
      <c r="P53" s="15">
        <v>2019</v>
      </c>
      <c r="Q53" s="51">
        <v>3139396</v>
      </c>
      <c r="R53" s="22" t="s">
        <v>30</v>
      </c>
      <c r="S53" s="23">
        <v>183416</v>
      </c>
      <c r="T53" s="23">
        <v>3757380</v>
      </c>
      <c r="U53" s="15" t="s">
        <v>209</v>
      </c>
      <c r="V53" s="23">
        <f t="shared" si="0"/>
        <v>7080192</v>
      </c>
      <c r="W53" s="21"/>
    </row>
    <row r="54" spans="2:23" s="1" customFormat="1" ht="12" customHeight="1" x14ac:dyDescent="0.2">
      <c r="B54" s="14">
        <v>43525</v>
      </c>
      <c r="C54" s="15">
        <v>221836</v>
      </c>
      <c r="D54" s="15">
        <v>47</v>
      </c>
      <c r="E54" s="16" t="s">
        <v>77</v>
      </c>
      <c r="F54" s="16" t="s">
        <v>78</v>
      </c>
      <c r="G54" s="16" t="s">
        <v>140</v>
      </c>
      <c r="H54" s="16" t="s">
        <v>128</v>
      </c>
      <c r="I54" s="16" t="s">
        <v>26</v>
      </c>
      <c r="J54" s="18" t="s">
        <v>210</v>
      </c>
      <c r="K54" s="19">
        <v>43530</v>
      </c>
      <c r="L54" s="20">
        <v>43530</v>
      </c>
      <c r="M54" s="16" t="s">
        <v>55</v>
      </c>
      <c r="N54" s="21" t="s">
        <v>56</v>
      </c>
      <c r="O54" s="15">
        <v>1</v>
      </c>
      <c r="P54" s="15">
        <v>2019</v>
      </c>
      <c r="Q54" s="51">
        <v>41848</v>
      </c>
      <c r="R54" s="22" t="s">
        <v>30</v>
      </c>
      <c r="S54" s="23">
        <v>0</v>
      </c>
      <c r="T54" s="24">
        <v>0</v>
      </c>
      <c r="U54" s="15" t="s">
        <v>31</v>
      </c>
      <c r="V54" s="23">
        <f t="shared" si="0"/>
        <v>41848</v>
      </c>
      <c r="W54" s="21"/>
    </row>
    <row r="55" spans="2:23" s="1" customFormat="1" ht="12" customHeight="1" x14ac:dyDescent="0.2">
      <c r="B55" s="14">
        <v>43525</v>
      </c>
      <c r="C55" s="15">
        <v>227740</v>
      </c>
      <c r="D55" s="15">
        <v>75</v>
      </c>
      <c r="E55" s="16" t="s">
        <v>77</v>
      </c>
      <c r="F55" s="16" t="s">
        <v>78</v>
      </c>
      <c r="G55" s="17" t="s">
        <v>182</v>
      </c>
      <c r="H55" s="17" t="s">
        <v>25</v>
      </c>
      <c r="I55" s="17" t="s">
        <v>26</v>
      </c>
      <c r="J55" s="18" t="s">
        <v>211</v>
      </c>
      <c r="K55" s="19">
        <v>43553</v>
      </c>
      <c r="L55" s="20">
        <v>43553</v>
      </c>
      <c r="M55" s="16" t="s">
        <v>55</v>
      </c>
      <c r="N55" s="21" t="s">
        <v>56</v>
      </c>
      <c r="O55" s="15">
        <v>1</v>
      </c>
      <c r="P55" s="15">
        <v>2019</v>
      </c>
      <c r="Q55" s="51">
        <v>41848</v>
      </c>
      <c r="R55" s="22" t="s">
        <v>30</v>
      </c>
      <c r="S55" s="23">
        <v>0</v>
      </c>
      <c r="T55" s="23">
        <v>72980</v>
      </c>
      <c r="U55" s="15" t="s">
        <v>212</v>
      </c>
      <c r="V55" s="23">
        <f t="shared" si="0"/>
        <v>114828</v>
      </c>
      <c r="W55" s="21"/>
    </row>
    <row r="56" spans="2:23" s="1" customFormat="1" ht="12" customHeight="1" x14ac:dyDescent="0.2">
      <c r="B56" s="14">
        <v>43525</v>
      </c>
      <c r="C56" s="15">
        <v>227745</v>
      </c>
      <c r="D56" s="15">
        <v>72</v>
      </c>
      <c r="E56" s="16" t="s">
        <v>213</v>
      </c>
      <c r="F56" s="16" t="s">
        <v>214</v>
      </c>
      <c r="G56" s="17" t="s">
        <v>182</v>
      </c>
      <c r="H56" s="17" t="s">
        <v>25</v>
      </c>
      <c r="I56" s="17" t="s">
        <v>26</v>
      </c>
      <c r="J56" s="18" t="s">
        <v>207</v>
      </c>
      <c r="K56" s="19">
        <v>43553</v>
      </c>
      <c r="L56" s="20">
        <v>43553</v>
      </c>
      <c r="M56" s="16" t="s">
        <v>36</v>
      </c>
      <c r="N56" s="21" t="s">
        <v>29</v>
      </c>
      <c r="O56" s="15">
        <v>1</v>
      </c>
      <c r="P56" s="15">
        <v>2019</v>
      </c>
      <c r="Q56" s="51">
        <v>31448</v>
      </c>
      <c r="R56" s="22" t="s">
        <v>30</v>
      </c>
      <c r="S56" s="23">
        <v>0</v>
      </c>
      <c r="T56" s="23">
        <v>147604</v>
      </c>
      <c r="U56" s="15" t="s">
        <v>215</v>
      </c>
      <c r="V56" s="23">
        <f t="shared" si="0"/>
        <v>179052</v>
      </c>
      <c r="W56" s="21"/>
    </row>
    <row r="57" spans="2:23" s="1" customFormat="1" ht="12" customHeight="1" x14ac:dyDescent="0.2">
      <c r="B57" s="14">
        <v>43525</v>
      </c>
      <c r="C57" s="15">
        <v>223866</v>
      </c>
      <c r="D57" s="15">
        <v>56</v>
      </c>
      <c r="E57" s="16" t="s">
        <v>61</v>
      </c>
      <c r="F57" s="16" t="s">
        <v>33</v>
      </c>
      <c r="G57" s="17" t="s">
        <v>201</v>
      </c>
      <c r="H57" s="17" t="s">
        <v>128</v>
      </c>
      <c r="I57" s="17" t="s">
        <v>26</v>
      </c>
      <c r="J57" s="18" t="s">
        <v>216</v>
      </c>
      <c r="K57" s="19">
        <v>43543</v>
      </c>
      <c r="L57" s="20">
        <v>43544</v>
      </c>
      <c r="M57" s="16" t="s">
        <v>36</v>
      </c>
      <c r="N57" s="21" t="s">
        <v>29</v>
      </c>
      <c r="O57" s="15">
        <v>2</v>
      </c>
      <c r="P57" s="15">
        <v>2019</v>
      </c>
      <c r="Q57" s="51">
        <v>31448</v>
      </c>
      <c r="R57" s="22" t="s">
        <v>30</v>
      </c>
      <c r="S57" s="23">
        <v>0</v>
      </c>
      <c r="T57" s="24">
        <v>0</v>
      </c>
      <c r="U57" s="15" t="s">
        <v>31</v>
      </c>
      <c r="V57" s="23">
        <f t="shared" si="0"/>
        <v>31448</v>
      </c>
      <c r="W57" s="21"/>
    </row>
    <row r="58" spans="2:23" s="1" customFormat="1" ht="12" customHeight="1" x14ac:dyDescent="0.2">
      <c r="B58" s="14">
        <v>43525</v>
      </c>
      <c r="C58" s="15">
        <v>225101</v>
      </c>
      <c r="D58" s="15">
        <v>66</v>
      </c>
      <c r="E58" s="16" t="s">
        <v>49</v>
      </c>
      <c r="F58" s="25" t="s">
        <v>33</v>
      </c>
      <c r="G58" s="17" t="s">
        <v>191</v>
      </c>
      <c r="H58" s="17" t="s">
        <v>128</v>
      </c>
      <c r="I58" s="17" t="s">
        <v>26</v>
      </c>
      <c r="J58" s="18" t="s">
        <v>217</v>
      </c>
      <c r="K58" s="19">
        <v>43549</v>
      </c>
      <c r="L58" s="20">
        <v>43553</v>
      </c>
      <c r="M58" s="16" t="s">
        <v>36</v>
      </c>
      <c r="N58" s="21" t="s">
        <v>29</v>
      </c>
      <c r="O58" s="15">
        <v>5</v>
      </c>
      <c r="P58" s="15">
        <v>2019</v>
      </c>
      <c r="Q58" s="51">
        <v>345932</v>
      </c>
      <c r="R58" s="22" t="s">
        <v>30</v>
      </c>
      <c r="S58" s="23">
        <v>54000</v>
      </c>
      <c r="T58" s="24">
        <v>0</v>
      </c>
      <c r="U58" s="15" t="s">
        <v>31</v>
      </c>
      <c r="V58" s="23">
        <f t="shared" si="0"/>
        <v>399932</v>
      </c>
      <c r="W58" s="21"/>
    </row>
    <row r="59" spans="2:23" s="1" customFormat="1" ht="12" customHeight="1" x14ac:dyDescent="0.2">
      <c r="B59" s="14">
        <v>43556</v>
      </c>
      <c r="C59" s="15">
        <v>226639</v>
      </c>
      <c r="D59" s="15">
        <v>68</v>
      </c>
      <c r="E59" s="16" t="s">
        <v>41</v>
      </c>
      <c r="F59" s="16" t="s">
        <v>42</v>
      </c>
      <c r="G59" s="17" t="s">
        <v>43</v>
      </c>
      <c r="H59" s="17" t="s">
        <v>25</v>
      </c>
      <c r="I59" s="17" t="s">
        <v>26</v>
      </c>
      <c r="J59" s="18" t="s">
        <v>44</v>
      </c>
      <c r="K59" s="19">
        <v>43558</v>
      </c>
      <c r="L59" s="20">
        <v>43560</v>
      </c>
      <c r="M59" s="16" t="s">
        <v>36</v>
      </c>
      <c r="N59" s="21" t="s">
        <v>29</v>
      </c>
      <c r="O59" s="15">
        <v>3</v>
      </c>
      <c r="P59" s="15">
        <v>2019</v>
      </c>
      <c r="Q59" s="51">
        <v>188690</v>
      </c>
      <c r="R59" s="22" t="s">
        <v>30</v>
      </c>
      <c r="S59" s="23">
        <v>21500</v>
      </c>
      <c r="T59" s="24">
        <v>0</v>
      </c>
      <c r="U59" s="58" t="s">
        <v>31</v>
      </c>
      <c r="V59" s="23">
        <f t="shared" si="0"/>
        <v>210190</v>
      </c>
      <c r="W59" s="21"/>
    </row>
    <row r="60" spans="2:23" s="1" customFormat="1" ht="12" customHeight="1" x14ac:dyDescent="0.2">
      <c r="B60" s="14">
        <v>43556</v>
      </c>
      <c r="C60" s="15">
        <v>230954</v>
      </c>
      <c r="D60" s="15">
        <v>99</v>
      </c>
      <c r="E60" s="16" t="s">
        <v>45</v>
      </c>
      <c r="F60" s="25" t="s">
        <v>46</v>
      </c>
      <c r="G60" s="17" t="s">
        <v>47</v>
      </c>
      <c r="H60" s="17" t="s">
        <v>25</v>
      </c>
      <c r="I60" s="17" t="s">
        <v>26</v>
      </c>
      <c r="J60" s="18" t="s">
        <v>48</v>
      </c>
      <c r="K60" s="19">
        <v>43579</v>
      </c>
      <c r="L60" s="20">
        <v>43581</v>
      </c>
      <c r="M60" s="16" t="s">
        <v>36</v>
      </c>
      <c r="N60" s="21" t="s">
        <v>29</v>
      </c>
      <c r="O60" s="15">
        <v>3</v>
      </c>
      <c r="P60" s="15">
        <v>2019</v>
      </c>
      <c r="Q60" s="51">
        <v>188690</v>
      </c>
      <c r="R60" s="22" t="s">
        <v>30</v>
      </c>
      <c r="S60" s="23">
        <v>15000</v>
      </c>
      <c r="T60" s="24">
        <v>0</v>
      </c>
      <c r="U60" s="58" t="s">
        <v>31</v>
      </c>
      <c r="V60" s="23">
        <f t="shared" si="0"/>
        <v>203690</v>
      </c>
      <c r="W60" s="21"/>
    </row>
    <row r="61" spans="2:23" s="1" customFormat="1" ht="12" customHeight="1" x14ac:dyDescent="0.2">
      <c r="B61" s="14">
        <v>43556</v>
      </c>
      <c r="C61" s="15">
        <v>226646</v>
      </c>
      <c r="D61" s="15">
        <v>73</v>
      </c>
      <c r="E61" s="16" t="s">
        <v>49</v>
      </c>
      <c r="F61" s="25" t="s">
        <v>33</v>
      </c>
      <c r="G61" s="17" t="s">
        <v>43</v>
      </c>
      <c r="H61" s="17" t="s">
        <v>25</v>
      </c>
      <c r="I61" s="17" t="s">
        <v>26</v>
      </c>
      <c r="J61" s="18" t="s">
        <v>50</v>
      </c>
      <c r="K61" s="19">
        <v>43558</v>
      </c>
      <c r="L61" s="20">
        <v>43560</v>
      </c>
      <c r="M61" s="16" t="s">
        <v>36</v>
      </c>
      <c r="N61" s="21" t="s">
        <v>29</v>
      </c>
      <c r="O61" s="15">
        <v>3</v>
      </c>
      <c r="P61" s="15">
        <v>2019</v>
      </c>
      <c r="Q61" s="51">
        <v>188690</v>
      </c>
      <c r="R61" s="22" t="s">
        <v>30</v>
      </c>
      <c r="S61" s="23">
        <v>17000</v>
      </c>
      <c r="T61" s="24">
        <v>0</v>
      </c>
      <c r="U61" s="58" t="s">
        <v>31</v>
      </c>
      <c r="V61" s="23">
        <f t="shared" si="0"/>
        <v>205690</v>
      </c>
      <c r="W61" s="21"/>
    </row>
    <row r="62" spans="2:23" s="1" customFormat="1" ht="12" customHeight="1" x14ac:dyDescent="0.2">
      <c r="B62" s="14">
        <v>43556</v>
      </c>
      <c r="C62" s="15">
        <v>234808</v>
      </c>
      <c r="D62" s="15">
        <v>116</v>
      </c>
      <c r="E62" s="16" t="s">
        <v>77</v>
      </c>
      <c r="F62" s="16" t="s">
        <v>78</v>
      </c>
      <c r="G62" s="17" t="s">
        <v>113</v>
      </c>
      <c r="H62" s="17" t="s">
        <v>25</v>
      </c>
      <c r="I62" s="17" t="s">
        <v>75</v>
      </c>
      <c r="J62" s="18" t="s">
        <v>114</v>
      </c>
      <c r="K62" s="19">
        <v>43585</v>
      </c>
      <c r="L62" s="20">
        <v>43589</v>
      </c>
      <c r="M62" s="16" t="s">
        <v>55</v>
      </c>
      <c r="N62" s="21" t="s">
        <v>56</v>
      </c>
      <c r="O62" s="15">
        <v>4</v>
      </c>
      <c r="P62" s="15">
        <v>2019</v>
      </c>
      <c r="Q62" s="51">
        <v>259249</v>
      </c>
      <c r="R62" s="22" t="s">
        <v>30</v>
      </c>
      <c r="S62" s="23">
        <v>0</v>
      </c>
      <c r="T62" s="23">
        <v>1006876</v>
      </c>
      <c r="U62" s="15" t="s">
        <v>115</v>
      </c>
      <c r="V62" s="23">
        <f t="shared" si="0"/>
        <v>1266125</v>
      </c>
      <c r="W62" s="21"/>
    </row>
    <row r="63" spans="2:23" s="1" customFormat="1" ht="12" customHeight="1" x14ac:dyDescent="0.2">
      <c r="B63" s="14">
        <v>43556</v>
      </c>
      <c r="C63" s="15">
        <v>231906</v>
      </c>
      <c r="D63" s="15">
        <v>105</v>
      </c>
      <c r="E63" s="16" t="s">
        <v>32</v>
      </c>
      <c r="F63" s="16" t="s">
        <v>33</v>
      </c>
      <c r="G63" s="17" t="s">
        <v>218</v>
      </c>
      <c r="H63" s="17" t="s">
        <v>25</v>
      </c>
      <c r="I63" s="17" t="s">
        <v>26</v>
      </c>
      <c r="J63" s="18" t="s">
        <v>219</v>
      </c>
      <c r="K63" s="19">
        <v>43579</v>
      </c>
      <c r="L63" s="20">
        <v>43581</v>
      </c>
      <c r="M63" s="16" t="s">
        <v>36</v>
      </c>
      <c r="N63" s="21" t="s">
        <v>29</v>
      </c>
      <c r="O63" s="15">
        <v>3</v>
      </c>
      <c r="P63" s="15">
        <v>2019</v>
      </c>
      <c r="Q63" s="51">
        <v>188690</v>
      </c>
      <c r="R63" s="22" t="s">
        <v>30</v>
      </c>
      <c r="S63" s="23">
        <f>35880+5400</f>
        <v>41280</v>
      </c>
      <c r="T63" s="23">
        <v>131584</v>
      </c>
      <c r="U63" s="15" t="s">
        <v>220</v>
      </c>
      <c r="V63" s="23">
        <f t="shared" si="0"/>
        <v>361554</v>
      </c>
      <c r="W63" s="21"/>
    </row>
    <row r="64" spans="2:23" s="1" customFormat="1" ht="12" customHeight="1" x14ac:dyDescent="0.2">
      <c r="B64" s="14">
        <v>43556</v>
      </c>
      <c r="C64" s="15">
        <v>229368</v>
      </c>
      <c r="D64" s="15">
        <v>81</v>
      </c>
      <c r="E64" s="16" t="s">
        <v>221</v>
      </c>
      <c r="F64" s="16" t="s">
        <v>33</v>
      </c>
      <c r="G64" s="17" t="s">
        <v>222</v>
      </c>
      <c r="H64" s="17" t="s">
        <v>128</v>
      </c>
      <c r="I64" s="17" t="s">
        <v>26</v>
      </c>
      <c r="J64" s="18" t="s">
        <v>223</v>
      </c>
      <c r="K64" s="19">
        <v>43560</v>
      </c>
      <c r="L64" s="20">
        <v>43560</v>
      </c>
      <c r="M64" s="16" t="s">
        <v>36</v>
      </c>
      <c r="N64" s="21" t="s">
        <v>29</v>
      </c>
      <c r="O64" s="15">
        <v>1</v>
      </c>
      <c r="P64" s="15">
        <v>2019</v>
      </c>
      <c r="Q64" s="51">
        <v>31448</v>
      </c>
      <c r="R64" s="22" t="s">
        <v>30</v>
      </c>
      <c r="S64" s="23">
        <v>0</v>
      </c>
      <c r="T64" s="24">
        <v>0</v>
      </c>
      <c r="U64" s="15" t="s">
        <v>31</v>
      </c>
      <c r="V64" s="23">
        <f t="shared" si="0"/>
        <v>31448</v>
      </c>
      <c r="W64" s="21"/>
    </row>
    <row r="65" spans="2:23" s="1" customFormat="1" ht="12" customHeight="1" x14ac:dyDescent="0.2">
      <c r="B65" s="14">
        <v>43556</v>
      </c>
      <c r="C65" s="15">
        <v>229269</v>
      </c>
      <c r="D65" s="15">
        <v>80</v>
      </c>
      <c r="E65" s="16" t="s">
        <v>224</v>
      </c>
      <c r="F65" s="16" t="s">
        <v>225</v>
      </c>
      <c r="G65" s="17" t="s">
        <v>222</v>
      </c>
      <c r="H65" s="17" t="s">
        <v>128</v>
      </c>
      <c r="I65" s="17" t="s">
        <v>26</v>
      </c>
      <c r="J65" s="18" t="s">
        <v>226</v>
      </c>
      <c r="K65" s="19">
        <v>43560</v>
      </c>
      <c r="L65" s="20">
        <v>43560</v>
      </c>
      <c r="M65" s="16" t="s">
        <v>28</v>
      </c>
      <c r="N65" s="21" t="s">
        <v>29</v>
      </c>
      <c r="O65" s="15">
        <v>1</v>
      </c>
      <c r="P65" s="15">
        <v>2019</v>
      </c>
      <c r="Q65" s="51">
        <v>31448</v>
      </c>
      <c r="R65" s="22" t="s">
        <v>30</v>
      </c>
      <c r="S65" s="23">
        <v>0</v>
      </c>
      <c r="T65" s="24">
        <v>0</v>
      </c>
      <c r="U65" s="15" t="s">
        <v>31</v>
      </c>
      <c r="V65" s="23">
        <f t="shared" si="0"/>
        <v>31448</v>
      </c>
      <c r="W65" s="21"/>
    </row>
    <row r="66" spans="2:23" s="1" customFormat="1" ht="12" customHeight="1" x14ac:dyDescent="0.2">
      <c r="B66" s="14">
        <v>43556</v>
      </c>
      <c r="C66" s="15">
        <v>231349</v>
      </c>
      <c r="D66" s="15">
        <v>103</v>
      </c>
      <c r="E66" s="16" t="s">
        <v>41</v>
      </c>
      <c r="F66" s="16" t="s">
        <v>42</v>
      </c>
      <c r="G66" s="17" t="s">
        <v>227</v>
      </c>
      <c r="H66" s="17" t="s">
        <v>25</v>
      </c>
      <c r="I66" s="17" t="s">
        <v>26</v>
      </c>
      <c r="J66" s="18" t="s">
        <v>228</v>
      </c>
      <c r="K66" s="19">
        <v>43577</v>
      </c>
      <c r="L66" s="20">
        <v>43581</v>
      </c>
      <c r="M66" s="16" t="s">
        <v>36</v>
      </c>
      <c r="N66" s="21" t="s">
        <v>29</v>
      </c>
      <c r="O66" s="15">
        <v>5</v>
      </c>
      <c r="P66" s="15">
        <v>2019</v>
      </c>
      <c r="Q66" s="51">
        <v>345932</v>
      </c>
      <c r="R66" s="22" t="s">
        <v>30</v>
      </c>
      <c r="S66" s="23">
        <f>32600+14000</f>
        <v>46600</v>
      </c>
      <c r="T66" s="23">
        <v>61552</v>
      </c>
      <c r="U66" s="15" t="s">
        <v>229</v>
      </c>
      <c r="V66" s="23">
        <f t="shared" si="0"/>
        <v>454084</v>
      </c>
      <c r="W66" s="21"/>
    </row>
    <row r="67" spans="2:23" s="1" customFormat="1" ht="12" customHeight="1" x14ac:dyDescent="0.2">
      <c r="B67" s="14">
        <v>43556</v>
      </c>
      <c r="C67" s="15">
        <v>228589</v>
      </c>
      <c r="D67" s="15">
        <v>79</v>
      </c>
      <c r="E67" s="16" t="s">
        <v>138</v>
      </c>
      <c r="F67" s="16" t="s">
        <v>139</v>
      </c>
      <c r="G67" s="16" t="s">
        <v>140</v>
      </c>
      <c r="H67" s="16" t="s">
        <v>128</v>
      </c>
      <c r="I67" s="16" t="s">
        <v>26</v>
      </c>
      <c r="J67" s="18" t="s">
        <v>230</v>
      </c>
      <c r="K67" s="19">
        <v>43557</v>
      </c>
      <c r="L67" s="20">
        <v>43557</v>
      </c>
      <c r="M67" s="16" t="s">
        <v>28</v>
      </c>
      <c r="N67" s="21" t="s">
        <v>29</v>
      </c>
      <c r="O67" s="15">
        <v>1</v>
      </c>
      <c r="P67" s="15">
        <v>2019</v>
      </c>
      <c r="Q67" s="51">
        <v>31448</v>
      </c>
      <c r="R67" s="22" t="s">
        <v>30</v>
      </c>
      <c r="S67" s="23">
        <v>0</v>
      </c>
      <c r="T67" s="24">
        <v>0</v>
      </c>
      <c r="U67" s="15" t="s">
        <v>31</v>
      </c>
      <c r="V67" s="23">
        <f t="shared" ref="V67:V130" si="1">SUM(Q67+S67+T67)</f>
        <v>31448</v>
      </c>
      <c r="W67" s="21"/>
    </row>
    <row r="68" spans="2:23" s="1" customFormat="1" ht="12" customHeight="1" x14ac:dyDescent="0.2">
      <c r="B68" s="14">
        <v>43556</v>
      </c>
      <c r="C68" s="15">
        <v>229057</v>
      </c>
      <c r="D68" s="15">
        <v>85</v>
      </c>
      <c r="E68" s="16" t="s">
        <v>138</v>
      </c>
      <c r="F68" s="16" t="s">
        <v>139</v>
      </c>
      <c r="G68" s="16" t="s">
        <v>140</v>
      </c>
      <c r="H68" s="16" t="s">
        <v>128</v>
      </c>
      <c r="I68" s="16" t="s">
        <v>26</v>
      </c>
      <c r="J68" s="18" t="s">
        <v>230</v>
      </c>
      <c r="K68" s="19">
        <v>43558</v>
      </c>
      <c r="L68" s="20">
        <v>43558</v>
      </c>
      <c r="M68" s="16" t="s">
        <v>28</v>
      </c>
      <c r="N68" s="21" t="s">
        <v>29</v>
      </c>
      <c r="O68" s="15">
        <v>1</v>
      </c>
      <c r="P68" s="15">
        <v>2019</v>
      </c>
      <c r="Q68" s="51">
        <v>31448</v>
      </c>
      <c r="R68" s="22" t="s">
        <v>30</v>
      </c>
      <c r="S68" s="23">
        <v>0</v>
      </c>
      <c r="T68" s="24">
        <v>0</v>
      </c>
      <c r="U68" s="15" t="s">
        <v>31</v>
      </c>
      <c r="V68" s="23">
        <f t="shared" si="1"/>
        <v>31448</v>
      </c>
      <c r="W68" s="21"/>
    </row>
    <row r="69" spans="2:23" s="1" customFormat="1" ht="12" customHeight="1" x14ac:dyDescent="0.2">
      <c r="B69" s="14">
        <v>43556</v>
      </c>
      <c r="C69" s="15">
        <v>229653</v>
      </c>
      <c r="D69" s="15">
        <v>90</v>
      </c>
      <c r="E69" s="16" t="s">
        <v>138</v>
      </c>
      <c r="F69" s="16" t="s">
        <v>139</v>
      </c>
      <c r="G69" s="17" t="s">
        <v>222</v>
      </c>
      <c r="H69" s="17" t="s">
        <v>128</v>
      </c>
      <c r="I69" s="17" t="s">
        <v>26</v>
      </c>
      <c r="J69" s="18" t="s">
        <v>231</v>
      </c>
      <c r="K69" s="19">
        <v>43560</v>
      </c>
      <c r="L69" s="20">
        <v>43560</v>
      </c>
      <c r="M69" s="16" t="s">
        <v>28</v>
      </c>
      <c r="N69" s="21" t="s">
        <v>29</v>
      </c>
      <c r="O69" s="15">
        <v>1</v>
      </c>
      <c r="P69" s="15">
        <v>2019</v>
      </c>
      <c r="Q69" s="51">
        <v>31448</v>
      </c>
      <c r="R69" s="22" t="s">
        <v>30</v>
      </c>
      <c r="S69" s="23">
        <v>0</v>
      </c>
      <c r="T69" s="24">
        <v>0</v>
      </c>
      <c r="U69" s="15" t="s">
        <v>31</v>
      </c>
      <c r="V69" s="23">
        <f t="shared" si="1"/>
        <v>31448</v>
      </c>
      <c r="W69" s="21"/>
    </row>
    <row r="70" spans="2:23" s="1" customFormat="1" ht="12" customHeight="1" x14ac:dyDescent="0.2">
      <c r="B70" s="14">
        <v>43556</v>
      </c>
      <c r="C70" s="15">
        <v>230521</v>
      </c>
      <c r="D70" s="15">
        <v>92</v>
      </c>
      <c r="E70" s="16" t="s">
        <v>138</v>
      </c>
      <c r="F70" s="16" t="s">
        <v>139</v>
      </c>
      <c r="G70" s="16" t="s">
        <v>140</v>
      </c>
      <c r="H70" s="16" t="s">
        <v>128</v>
      </c>
      <c r="I70" s="16" t="s">
        <v>26</v>
      </c>
      <c r="J70" s="18" t="s">
        <v>232</v>
      </c>
      <c r="K70" s="19">
        <v>43565</v>
      </c>
      <c r="L70" s="20">
        <v>43565</v>
      </c>
      <c r="M70" s="16" t="s">
        <v>28</v>
      </c>
      <c r="N70" s="21" t="s">
        <v>29</v>
      </c>
      <c r="O70" s="15">
        <v>1</v>
      </c>
      <c r="P70" s="15">
        <v>2019</v>
      </c>
      <c r="Q70" s="51">
        <v>31448</v>
      </c>
      <c r="R70" s="22" t="s">
        <v>30</v>
      </c>
      <c r="S70" s="23">
        <v>0</v>
      </c>
      <c r="T70" s="24">
        <v>0</v>
      </c>
      <c r="U70" s="15" t="s">
        <v>31</v>
      </c>
      <c r="V70" s="23">
        <f t="shared" si="1"/>
        <v>31448</v>
      </c>
      <c r="W70" s="21"/>
    </row>
    <row r="71" spans="2:23" s="1" customFormat="1" ht="12" customHeight="1" x14ac:dyDescent="0.2">
      <c r="B71" s="14">
        <v>43556</v>
      </c>
      <c r="C71" s="15">
        <v>231537</v>
      </c>
      <c r="D71" s="15">
        <v>109</v>
      </c>
      <c r="E71" s="16" t="s">
        <v>138</v>
      </c>
      <c r="F71" s="16" t="s">
        <v>139</v>
      </c>
      <c r="G71" s="16" t="s">
        <v>140</v>
      </c>
      <c r="H71" s="16" t="s">
        <v>128</v>
      </c>
      <c r="I71" s="16" t="s">
        <v>26</v>
      </c>
      <c r="J71" s="18" t="s">
        <v>233</v>
      </c>
      <c r="K71" s="19">
        <v>43571</v>
      </c>
      <c r="L71" s="20">
        <v>43571</v>
      </c>
      <c r="M71" s="16" t="s">
        <v>28</v>
      </c>
      <c r="N71" s="21" t="s">
        <v>29</v>
      </c>
      <c r="O71" s="15">
        <v>1</v>
      </c>
      <c r="P71" s="15">
        <v>2019</v>
      </c>
      <c r="Q71" s="51">
        <v>31448</v>
      </c>
      <c r="R71" s="22" t="s">
        <v>30</v>
      </c>
      <c r="S71" s="23">
        <v>0</v>
      </c>
      <c r="T71" s="24">
        <v>0</v>
      </c>
      <c r="U71" s="15" t="s">
        <v>31</v>
      </c>
      <c r="V71" s="23">
        <f t="shared" si="1"/>
        <v>31448</v>
      </c>
      <c r="W71" s="21"/>
    </row>
    <row r="72" spans="2:23" s="1" customFormat="1" ht="12" customHeight="1" x14ac:dyDescent="0.2">
      <c r="B72" s="14">
        <v>43556</v>
      </c>
      <c r="C72" s="15">
        <v>233685</v>
      </c>
      <c r="D72" s="15">
        <v>118</v>
      </c>
      <c r="E72" s="16" t="s">
        <v>138</v>
      </c>
      <c r="F72" s="16" t="s">
        <v>139</v>
      </c>
      <c r="G72" s="16" t="s">
        <v>140</v>
      </c>
      <c r="H72" s="16" t="s">
        <v>128</v>
      </c>
      <c r="I72" s="16" t="s">
        <v>26</v>
      </c>
      <c r="J72" s="18" t="s">
        <v>234</v>
      </c>
      <c r="K72" s="19">
        <v>43579</v>
      </c>
      <c r="L72" s="20">
        <v>43579</v>
      </c>
      <c r="M72" s="16" t="s">
        <v>28</v>
      </c>
      <c r="N72" s="21" t="s">
        <v>29</v>
      </c>
      <c r="O72" s="15">
        <v>1</v>
      </c>
      <c r="P72" s="15">
        <v>2019</v>
      </c>
      <c r="Q72" s="51">
        <v>31448</v>
      </c>
      <c r="R72" s="22" t="s">
        <v>30</v>
      </c>
      <c r="S72" s="23">
        <v>0</v>
      </c>
      <c r="T72" s="24">
        <v>0</v>
      </c>
      <c r="U72" s="15" t="s">
        <v>31</v>
      </c>
      <c r="V72" s="23">
        <f t="shared" si="1"/>
        <v>31448</v>
      </c>
      <c r="W72" s="21"/>
    </row>
    <row r="73" spans="2:23" s="1" customFormat="1" ht="12" customHeight="1" x14ac:dyDescent="0.2">
      <c r="B73" s="14">
        <v>43556</v>
      </c>
      <c r="C73" s="15">
        <v>229528</v>
      </c>
      <c r="D73" s="15">
        <v>96</v>
      </c>
      <c r="E73" s="16" t="s">
        <v>200</v>
      </c>
      <c r="F73" s="16" t="s">
        <v>126</v>
      </c>
      <c r="G73" s="17" t="s">
        <v>235</v>
      </c>
      <c r="H73" s="17" t="s">
        <v>128</v>
      </c>
      <c r="I73" s="17" t="s">
        <v>26</v>
      </c>
      <c r="J73" s="18" t="s">
        <v>236</v>
      </c>
      <c r="K73" s="19">
        <v>43565</v>
      </c>
      <c r="L73" s="20">
        <v>43566</v>
      </c>
      <c r="M73" s="16" t="s">
        <v>36</v>
      </c>
      <c r="N73" s="21" t="s">
        <v>29</v>
      </c>
      <c r="O73" s="15">
        <v>2</v>
      </c>
      <c r="P73" s="15">
        <v>2019</v>
      </c>
      <c r="Q73" s="51">
        <v>31448</v>
      </c>
      <c r="R73" s="22" t="s">
        <v>30</v>
      </c>
      <c r="S73" s="23">
        <v>0</v>
      </c>
      <c r="T73" s="24">
        <v>0</v>
      </c>
      <c r="U73" s="15" t="s">
        <v>31</v>
      </c>
      <c r="V73" s="23">
        <f t="shared" si="1"/>
        <v>31448</v>
      </c>
      <c r="W73" s="21"/>
    </row>
    <row r="74" spans="2:23" s="1" customFormat="1" ht="12" customHeight="1" x14ac:dyDescent="0.2">
      <c r="B74" s="14">
        <v>43556</v>
      </c>
      <c r="C74" s="15">
        <v>229739</v>
      </c>
      <c r="D74" s="15">
        <v>87</v>
      </c>
      <c r="E74" s="16" t="s">
        <v>203</v>
      </c>
      <c r="F74" s="16" t="s">
        <v>78</v>
      </c>
      <c r="G74" s="17" t="s">
        <v>113</v>
      </c>
      <c r="H74" s="17" t="s">
        <v>25</v>
      </c>
      <c r="I74" s="17" t="s">
        <v>75</v>
      </c>
      <c r="J74" s="18" t="s">
        <v>237</v>
      </c>
      <c r="K74" s="19">
        <v>43563</v>
      </c>
      <c r="L74" s="20">
        <v>43568</v>
      </c>
      <c r="M74" s="16" t="s">
        <v>55</v>
      </c>
      <c r="N74" s="21" t="s">
        <v>56</v>
      </c>
      <c r="O74" s="15">
        <v>6</v>
      </c>
      <c r="P74" s="15">
        <v>2019</v>
      </c>
      <c r="Q74" s="51">
        <v>1083376</v>
      </c>
      <c r="R74" s="22" t="s">
        <v>30</v>
      </c>
      <c r="S74" s="23">
        <v>0</v>
      </c>
      <c r="T74" s="23">
        <v>1043981</v>
      </c>
      <c r="U74" s="15" t="s">
        <v>238</v>
      </c>
      <c r="V74" s="23">
        <f t="shared" si="1"/>
        <v>2127357</v>
      </c>
      <c r="W74" s="21"/>
    </row>
    <row r="75" spans="2:23" s="1" customFormat="1" ht="12" customHeight="1" x14ac:dyDescent="0.2">
      <c r="B75" s="14">
        <v>43556</v>
      </c>
      <c r="C75" s="15">
        <v>234809</v>
      </c>
      <c r="D75" s="15">
        <v>115</v>
      </c>
      <c r="E75" s="16" t="s">
        <v>203</v>
      </c>
      <c r="F75" s="16" t="s">
        <v>78</v>
      </c>
      <c r="G75" s="17" t="s">
        <v>113</v>
      </c>
      <c r="H75" s="17" t="s">
        <v>25</v>
      </c>
      <c r="I75" s="17" t="s">
        <v>75</v>
      </c>
      <c r="J75" s="18" t="s">
        <v>239</v>
      </c>
      <c r="K75" s="19">
        <v>43585</v>
      </c>
      <c r="L75" s="20">
        <v>43590</v>
      </c>
      <c r="M75" s="16" t="s">
        <v>55</v>
      </c>
      <c r="N75" s="21" t="s">
        <v>56</v>
      </c>
      <c r="O75" s="15">
        <v>4</v>
      </c>
      <c r="P75" s="15">
        <v>2019</v>
      </c>
      <c r="Q75" s="51">
        <v>1101830</v>
      </c>
      <c r="R75" s="22" t="s">
        <v>30</v>
      </c>
      <c r="S75" s="23">
        <v>145570</v>
      </c>
      <c r="T75" s="23">
        <v>1006876</v>
      </c>
      <c r="U75" s="15" t="s">
        <v>240</v>
      </c>
      <c r="V75" s="23">
        <f t="shared" si="1"/>
        <v>2254276</v>
      </c>
      <c r="W75" s="21"/>
    </row>
    <row r="76" spans="2:23" s="1" customFormat="1" ht="12" customHeight="1" x14ac:dyDescent="0.2">
      <c r="B76" s="14">
        <v>43556</v>
      </c>
      <c r="C76" s="15">
        <v>230618</v>
      </c>
      <c r="D76" s="15">
        <v>93</v>
      </c>
      <c r="E76" s="16" t="s">
        <v>51</v>
      </c>
      <c r="F76" s="16" t="s">
        <v>52</v>
      </c>
      <c r="G76" s="16" t="s">
        <v>140</v>
      </c>
      <c r="H76" s="16" t="s">
        <v>128</v>
      </c>
      <c r="I76" s="16" t="s">
        <v>26</v>
      </c>
      <c r="J76" s="18" t="s">
        <v>232</v>
      </c>
      <c r="K76" s="19">
        <v>43565</v>
      </c>
      <c r="L76" s="20">
        <v>43565</v>
      </c>
      <c r="M76" s="16" t="s">
        <v>55</v>
      </c>
      <c r="N76" s="21" t="s">
        <v>56</v>
      </c>
      <c r="O76" s="15">
        <v>1</v>
      </c>
      <c r="P76" s="15">
        <v>2019</v>
      </c>
      <c r="Q76" s="51">
        <v>41848</v>
      </c>
      <c r="R76" s="22" t="s">
        <v>30</v>
      </c>
      <c r="S76" s="23">
        <v>0</v>
      </c>
      <c r="T76" s="24">
        <v>0</v>
      </c>
      <c r="U76" s="15" t="s">
        <v>31</v>
      </c>
      <c r="V76" s="23">
        <f t="shared" si="1"/>
        <v>41848</v>
      </c>
      <c r="W76" s="21"/>
    </row>
    <row r="77" spans="2:23" s="1" customFormat="1" ht="12" customHeight="1" x14ac:dyDescent="0.2">
      <c r="B77" s="14">
        <v>43556</v>
      </c>
      <c r="C77" s="15">
        <v>227648</v>
      </c>
      <c r="D77" s="15">
        <v>71</v>
      </c>
      <c r="E77" s="16" t="s">
        <v>146</v>
      </c>
      <c r="F77" s="16" t="s">
        <v>147</v>
      </c>
      <c r="G77" s="16" t="s">
        <v>140</v>
      </c>
      <c r="H77" s="16" t="s">
        <v>128</v>
      </c>
      <c r="I77" s="16" t="s">
        <v>26</v>
      </c>
      <c r="J77" s="18" t="s">
        <v>241</v>
      </c>
      <c r="K77" s="19">
        <v>43557</v>
      </c>
      <c r="L77" s="20">
        <v>43557</v>
      </c>
      <c r="M77" s="16" t="s">
        <v>149</v>
      </c>
      <c r="N77" s="21" t="s">
        <v>29</v>
      </c>
      <c r="O77" s="15">
        <v>1</v>
      </c>
      <c r="P77" s="15">
        <v>2019</v>
      </c>
      <c r="Q77" s="51">
        <v>23058</v>
      </c>
      <c r="R77" s="22" t="s">
        <v>30</v>
      </c>
      <c r="S77" s="23">
        <v>5742</v>
      </c>
      <c r="T77" s="24">
        <v>0</v>
      </c>
      <c r="U77" s="15" t="s">
        <v>31</v>
      </c>
      <c r="V77" s="23">
        <f t="shared" si="1"/>
        <v>28800</v>
      </c>
      <c r="W77" s="21"/>
    </row>
    <row r="78" spans="2:23" s="1" customFormat="1" ht="12" customHeight="1" x14ac:dyDescent="0.2">
      <c r="B78" s="14">
        <v>43556</v>
      </c>
      <c r="C78" s="15">
        <v>227650</v>
      </c>
      <c r="D78" s="15">
        <v>76</v>
      </c>
      <c r="E78" s="16" t="s">
        <v>146</v>
      </c>
      <c r="F78" s="16" t="s">
        <v>147</v>
      </c>
      <c r="G78" s="16" t="s">
        <v>140</v>
      </c>
      <c r="H78" s="16" t="s">
        <v>128</v>
      </c>
      <c r="I78" s="16" t="s">
        <v>26</v>
      </c>
      <c r="J78" s="18" t="s">
        <v>151</v>
      </c>
      <c r="K78" s="19">
        <v>43558</v>
      </c>
      <c r="L78" s="20">
        <v>43558</v>
      </c>
      <c r="M78" s="16" t="s">
        <v>149</v>
      </c>
      <c r="N78" s="21" t="s">
        <v>29</v>
      </c>
      <c r="O78" s="15">
        <v>1</v>
      </c>
      <c r="P78" s="15">
        <v>2019</v>
      </c>
      <c r="Q78" s="51">
        <v>23058</v>
      </c>
      <c r="R78" s="22" t="s">
        <v>30</v>
      </c>
      <c r="S78" s="23">
        <v>3463</v>
      </c>
      <c r="T78" s="24">
        <v>0</v>
      </c>
      <c r="U78" s="15" t="s">
        <v>31</v>
      </c>
      <c r="V78" s="23">
        <f t="shared" si="1"/>
        <v>26521</v>
      </c>
      <c r="W78" s="21"/>
    </row>
    <row r="79" spans="2:23" s="1" customFormat="1" ht="12" customHeight="1" x14ac:dyDescent="0.2">
      <c r="B79" s="14">
        <v>43556</v>
      </c>
      <c r="C79" s="15">
        <v>229413</v>
      </c>
      <c r="D79" s="15">
        <v>83</v>
      </c>
      <c r="E79" s="16" t="s">
        <v>146</v>
      </c>
      <c r="F79" s="16" t="s">
        <v>147</v>
      </c>
      <c r="G79" s="17" t="s">
        <v>222</v>
      </c>
      <c r="H79" s="17" t="s">
        <v>128</v>
      </c>
      <c r="I79" s="17" t="s">
        <v>26</v>
      </c>
      <c r="J79" s="18" t="s">
        <v>242</v>
      </c>
      <c r="K79" s="19">
        <v>43560</v>
      </c>
      <c r="L79" s="20">
        <v>43560</v>
      </c>
      <c r="M79" s="16" t="s">
        <v>149</v>
      </c>
      <c r="N79" s="21" t="s">
        <v>29</v>
      </c>
      <c r="O79" s="15">
        <v>1</v>
      </c>
      <c r="P79" s="15">
        <v>2019</v>
      </c>
      <c r="Q79" s="51">
        <v>23058</v>
      </c>
      <c r="R79" s="22" t="s">
        <v>30</v>
      </c>
      <c r="S79" s="23">
        <v>0</v>
      </c>
      <c r="T79" s="24">
        <v>0</v>
      </c>
      <c r="U79" s="15" t="s">
        <v>31</v>
      </c>
      <c r="V79" s="23">
        <f t="shared" si="1"/>
        <v>23058</v>
      </c>
      <c r="W79" s="21"/>
    </row>
    <row r="80" spans="2:23" s="1" customFormat="1" ht="12" customHeight="1" x14ac:dyDescent="0.2">
      <c r="B80" s="14">
        <v>43556</v>
      </c>
      <c r="C80" s="15">
        <v>230511</v>
      </c>
      <c r="D80" s="15">
        <v>95</v>
      </c>
      <c r="E80" s="16" t="s">
        <v>146</v>
      </c>
      <c r="F80" s="16" t="s">
        <v>147</v>
      </c>
      <c r="G80" s="16" t="s">
        <v>140</v>
      </c>
      <c r="H80" s="16" t="s">
        <v>128</v>
      </c>
      <c r="I80" s="16" t="s">
        <v>26</v>
      </c>
      <c r="J80" s="18" t="s">
        <v>243</v>
      </c>
      <c r="K80" s="19">
        <v>43565</v>
      </c>
      <c r="L80" s="20">
        <v>43565</v>
      </c>
      <c r="M80" s="16" t="s">
        <v>149</v>
      </c>
      <c r="N80" s="21" t="s">
        <v>29</v>
      </c>
      <c r="O80" s="15">
        <v>1</v>
      </c>
      <c r="P80" s="15">
        <v>2019</v>
      </c>
      <c r="Q80" s="51">
        <v>23058</v>
      </c>
      <c r="R80" s="22" t="s">
        <v>30</v>
      </c>
      <c r="S80" s="23">
        <v>3054</v>
      </c>
      <c r="T80" s="24">
        <v>0</v>
      </c>
      <c r="U80" s="15" t="s">
        <v>31</v>
      </c>
      <c r="V80" s="23">
        <f t="shared" si="1"/>
        <v>26112</v>
      </c>
      <c r="W80" s="21"/>
    </row>
    <row r="81" spans="2:23" s="1" customFormat="1" ht="12" customHeight="1" x14ac:dyDescent="0.2">
      <c r="B81" s="14">
        <v>43556</v>
      </c>
      <c r="C81" s="15">
        <v>231531</v>
      </c>
      <c r="D81" s="15">
        <v>102</v>
      </c>
      <c r="E81" s="16" t="s">
        <v>146</v>
      </c>
      <c r="F81" s="16" t="s">
        <v>147</v>
      </c>
      <c r="G81" s="16" t="s">
        <v>140</v>
      </c>
      <c r="H81" s="16" t="s">
        <v>128</v>
      </c>
      <c r="I81" s="16" t="s">
        <v>26</v>
      </c>
      <c r="J81" s="18" t="s">
        <v>151</v>
      </c>
      <c r="K81" s="19">
        <v>43571</v>
      </c>
      <c r="L81" s="20">
        <v>43571</v>
      </c>
      <c r="M81" s="16" t="s">
        <v>149</v>
      </c>
      <c r="N81" s="21" t="s">
        <v>29</v>
      </c>
      <c r="O81" s="15">
        <v>1</v>
      </c>
      <c r="P81" s="15">
        <v>2019</v>
      </c>
      <c r="Q81" s="51">
        <v>23058</v>
      </c>
      <c r="R81" s="22" t="s">
        <v>30</v>
      </c>
      <c r="S81" s="23">
        <v>1635</v>
      </c>
      <c r="T81" s="24">
        <v>0</v>
      </c>
      <c r="U81" s="15" t="s">
        <v>31</v>
      </c>
      <c r="V81" s="23">
        <f t="shared" si="1"/>
        <v>24693</v>
      </c>
      <c r="W81" s="21"/>
    </row>
    <row r="82" spans="2:23" s="1" customFormat="1" ht="12" customHeight="1" x14ac:dyDescent="0.2">
      <c r="B82" s="14">
        <v>43556</v>
      </c>
      <c r="C82" s="15">
        <v>233624</v>
      </c>
      <c r="D82" s="15">
        <v>113</v>
      </c>
      <c r="E82" s="16" t="s">
        <v>146</v>
      </c>
      <c r="F82" s="16" t="s">
        <v>147</v>
      </c>
      <c r="G82" s="16" t="s">
        <v>140</v>
      </c>
      <c r="H82" s="16" t="s">
        <v>128</v>
      </c>
      <c r="I82" s="16" t="s">
        <v>26</v>
      </c>
      <c r="J82" s="18" t="s">
        <v>151</v>
      </c>
      <c r="K82" s="19">
        <v>43579</v>
      </c>
      <c r="L82" s="20">
        <v>43579</v>
      </c>
      <c r="M82" s="16" t="s">
        <v>149</v>
      </c>
      <c r="N82" s="21" t="s">
        <v>29</v>
      </c>
      <c r="O82" s="15">
        <v>1</v>
      </c>
      <c r="P82" s="15">
        <v>2019</v>
      </c>
      <c r="Q82" s="51">
        <v>23058</v>
      </c>
      <c r="R82" s="22" t="s">
        <v>30</v>
      </c>
      <c r="S82" s="23">
        <v>7634</v>
      </c>
      <c r="T82" s="24">
        <v>0</v>
      </c>
      <c r="U82" s="15" t="s">
        <v>31</v>
      </c>
      <c r="V82" s="23">
        <f t="shared" si="1"/>
        <v>30692</v>
      </c>
      <c r="W82" s="21"/>
    </row>
    <row r="83" spans="2:23" s="1" customFormat="1" ht="12" customHeight="1" x14ac:dyDescent="0.2">
      <c r="B83" s="14">
        <v>43556</v>
      </c>
      <c r="C83" s="15">
        <v>229586</v>
      </c>
      <c r="D83" s="15">
        <v>89</v>
      </c>
      <c r="E83" s="16" t="s">
        <v>97</v>
      </c>
      <c r="F83" s="16" t="s">
        <v>98</v>
      </c>
      <c r="G83" s="17" t="s">
        <v>244</v>
      </c>
      <c r="H83" s="17" t="s">
        <v>25</v>
      </c>
      <c r="I83" s="17" t="s">
        <v>75</v>
      </c>
      <c r="J83" s="18" t="s">
        <v>245</v>
      </c>
      <c r="K83" s="19">
        <v>43561</v>
      </c>
      <c r="L83" s="20">
        <v>43567</v>
      </c>
      <c r="M83" s="16" t="s">
        <v>28</v>
      </c>
      <c r="N83" s="21" t="s">
        <v>29</v>
      </c>
      <c r="O83" s="15">
        <v>5</v>
      </c>
      <c r="P83" s="15">
        <v>2019</v>
      </c>
      <c r="Q83" s="51">
        <v>1474873</v>
      </c>
      <c r="R83" s="22" t="s">
        <v>30</v>
      </c>
      <c r="S83" s="23">
        <v>0</v>
      </c>
      <c r="T83" s="23">
        <v>1260395</v>
      </c>
      <c r="U83" s="15" t="s">
        <v>246</v>
      </c>
      <c r="V83" s="23">
        <f t="shared" si="1"/>
        <v>2735268</v>
      </c>
      <c r="W83" s="21"/>
    </row>
    <row r="84" spans="2:23" s="1" customFormat="1" ht="12" customHeight="1" x14ac:dyDescent="0.2">
      <c r="B84" s="14">
        <v>43556</v>
      </c>
      <c r="C84" s="15">
        <v>228587</v>
      </c>
      <c r="D84" s="15">
        <v>78</v>
      </c>
      <c r="E84" s="16" t="s">
        <v>97</v>
      </c>
      <c r="F84" s="16" t="s">
        <v>98</v>
      </c>
      <c r="G84" s="16" t="s">
        <v>140</v>
      </c>
      <c r="H84" s="16" t="s">
        <v>128</v>
      </c>
      <c r="I84" s="16" t="s">
        <v>26</v>
      </c>
      <c r="J84" s="18" t="s">
        <v>230</v>
      </c>
      <c r="K84" s="19">
        <v>43557</v>
      </c>
      <c r="L84" s="20">
        <v>43557</v>
      </c>
      <c r="M84" s="16" t="s">
        <v>28</v>
      </c>
      <c r="N84" s="21" t="s">
        <v>29</v>
      </c>
      <c r="O84" s="15">
        <v>1</v>
      </c>
      <c r="P84" s="15">
        <v>2019</v>
      </c>
      <c r="Q84" s="51">
        <v>31448</v>
      </c>
      <c r="R84" s="22" t="s">
        <v>30</v>
      </c>
      <c r="S84" s="23">
        <v>0</v>
      </c>
      <c r="T84" s="24">
        <v>0</v>
      </c>
      <c r="U84" s="15" t="s">
        <v>31</v>
      </c>
      <c r="V84" s="23">
        <f t="shared" si="1"/>
        <v>31448</v>
      </c>
      <c r="W84" s="21"/>
    </row>
    <row r="85" spans="2:23" s="1" customFormat="1" ht="12" customHeight="1" x14ac:dyDescent="0.2">
      <c r="B85" s="14">
        <v>43556</v>
      </c>
      <c r="C85" s="15">
        <v>229650</v>
      </c>
      <c r="D85" s="15">
        <v>91</v>
      </c>
      <c r="E85" s="16" t="s">
        <v>97</v>
      </c>
      <c r="F85" s="16" t="s">
        <v>98</v>
      </c>
      <c r="G85" s="17" t="s">
        <v>222</v>
      </c>
      <c r="H85" s="17" t="s">
        <v>128</v>
      </c>
      <c r="I85" s="17" t="s">
        <v>26</v>
      </c>
      <c r="J85" s="18" t="s">
        <v>231</v>
      </c>
      <c r="K85" s="19">
        <v>43560</v>
      </c>
      <c r="L85" s="20">
        <v>43560</v>
      </c>
      <c r="M85" s="16" t="s">
        <v>28</v>
      </c>
      <c r="N85" s="21" t="s">
        <v>29</v>
      </c>
      <c r="O85" s="15">
        <v>1</v>
      </c>
      <c r="P85" s="15">
        <v>2019</v>
      </c>
      <c r="Q85" s="51">
        <v>31448</v>
      </c>
      <c r="R85" s="22" t="s">
        <v>30</v>
      </c>
      <c r="S85" s="23">
        <v>0</v>
      </c>
      <c r="T85" s="24">
        <v>0</v>
      </c>
      <c r="U85" s="15" t="s">
        <v>31</v>
      </c>
      <c r="V85" s="23">
        <f t="shared" si="1"/>
        <v>31448</v>
      </c>
      <c r="W85" s="21"/>
    </row>
    <row r="86" spans="2:23" s="1" customFormat="1" ht="12" customHeight="1" x14ac:dyDescent="0.2">
      <c r="B86" s="14">
        <v>43556</v>
      </c>
      <c r="C86" s="15">
        <v>233686</v>
      </c>
      <c r="D86" s="15">
        <v>119</v>
      </c>
      <c r="E86" s="16" t="s">
        <v>97</v>
      </c>
      <c r="F86" s="16" t="s">
        <v>98</v>
      </c>
      <c r="G86" s="16" t="s">
        <v>140</v>
      </c>
      <c r="H86" s="16" t="s">
        <v>128</v>
      </c>
      <c r="I86" s="16" t="s">
        <v>26</v>
      </c>
      <c r="J86" s="18" t="s">
        <v>234</v>
      </c>
      <c r="K86" s="19">
        <v>43579</v>
      </c>
      <c r="L86" s="20">
        <v>43579</v>
      </c>
      <c r="M86" s="16" t="s">
        <v>28</v>
      </c>
      <c r="N86" s="21" t="s">
        <v>29</v>
      </c>
      <c r="O86" s="15">
        <v>1</v>
      </c>
      <c r="P86" s="15">
        <v>2019</v>
      </c>
      <c r="Q86" s="51">
        <v>31448</v>
      </c>
      <c r="R86" s="22" t="s">
        <v>30</v>
      </c>
      <c r="S86" s="23">
        <v>0</v>
      </c>
      <c r="T86" s="24">
        <v>0</v>
      </c>
      <c r="U86" s="15" t="s">
        <v>31</v>
      </c>
      <c r="V86" s="23">
        <f t="shared" si="1"/>
        <v>31448</v>
      </c>
      <c r="W86" s="21" t="s">
        <v>88</v>
      </c>
    </row>
    <row r="87" spans="2:23" s="1" customFormat="1" ht="12" customHeight="1" x14ac:dyDescent="0.2">
      <c r="B87" s="14">
        <v>43556</v>
      </c>
      <c r="C87" s="15">
        <v>229512</v>
      </c>
      <c r="D87" s="15">
        <v>84</v>
      </c>
      <c r="E87" s="16" t="s">
        <v>247</v>
      </c>
      <c r="F87" s="25" t="s">
        <v>248</v>
      </c>
      <c r="G87" s="17" t="s">
        <v>222</v>
      </c>
      <c r="H87" s="17" t="s">
        <v>128</v>
      </c>
      <c r="I87" s="17" t="s">
        <v>26</v>
      </c>
      <c r="J87" s="18" t="s">
        <v>249</v>
      </c>
      <c r="K87" s="19">
        <v>43560</v>
      </c>
      <c r="L87" s="20">
        <v>43560</v>
      </c>
      <c r="M87" s="16" t="s">
        <v>28</v>
      </c>
      <c r="N87" s="21" t="s">
        <v>29</v>
      </c>
      <c r="O87" s="15">
        <v>1</v>
      </c>
      <c r="P87" s="15">
        <v>2019</v>
      </c>
      <c r="Q87" s="51">
        <v>31448</v>
      </c>
      <c r="R87" s="22" t="s">
        <v>30</v>
      </c>
      <c r="S87" s="23">
        <v>0</v>
      </c>
      <c r="T87" s="24">
        <v>0</v>
      </c>
      <c r="U87" s="15" t="s">
        <v>31</v>
      </c>
      <c r="V87" s="23">
        <f t="shared" si="1"/>
        <v>31448</v>
      </c>
      <c r="W87" s="21"/>
    </row>
    <row r="88" spans="2:23" s="1" customFormat="1" ht="12" customHeight="1" x14ac:dyDescent="0.2">
      <c r="B88" s="14">
        <v>43556</v>
      </c>
      <c r="C88" s="15">
        <v>230747</v>
      </c>
      <c r="D88" s="15">
        <v>100</v>
      </c>
      <c r="E88" s="16" t="s">
        <v>250</v>
      </c>
      <c r="F88" s="16" t="s">
        <v>251</v>
      </c>
      <c r="G88" s="16" t="s">
        <v>140</v>
      </c>
      <c r="H88" s="16" t="s">
        <v>128</v>
      </c>
      <c r="I88" s="16" t="s">
        <v>26</v>
      </c>
      <c r="J88" s="18" t="s">
        <v>252</v>
      </c>
      <c r="K88" s="19">
        <v>43565</v>
      </c>
      <c r="L88" s="20">
        <v>43565</v>
      </c>
      <c r="M88" s="16" t="s">
        <v>36</v>
      </c>
      <c r="N88" s="21" t="s">
        <v>29</v>
      </c>
      <c r="O88" s="15">
        <v>1</v>
      </c>
      <c r="P88" s="15">
        <v>2019</v>
      </c>
      <c r="Q88" s="51">
        <v>31448</v>
      </c>
      <c r="R88" s="22" t="s">
        <v>30</v>
      </c>
      <c r="S88" s="23">
        <v>0</v>
      </c>
      <c r="T88" s="24">
        <v>0</v>
      </c>
      <c r="U88" s="15" t="s">
        <v>31</v>
      </c>
      <c r="V88" s="23">
        <f t="shared" si="1"/>
        <v>31448</v>
      </c>
      <c r="W88" s="21"/>
    </row>
    <row r="89" spans="2:23" s="1" customFormat="1" ht="12" customHeight="1" x14ac:dyDescent="0.2">
      <c r="B89" s="14">
        <v>43556</v>
      </c>
      <c r="C89" s="15">
        <v>233055</v>
      </c>
      <c r="D89" s="15">
        <v>107</v>
      </c>
      <c r="E89" s="16" t="s">
        <v>102</v>
      </c>
      <c r="F89" s="16" t="s">
        <v>103</v>
      </c>
      <c r="G89" s="17" t="s">
        <v>130</v>
      </c>
      <c r="H89" s="17" t="s">
        <v>128</v>
      </c>
      <c r="I89" s="17" t="s">
        <v>26</v>
      </c>
      <c r="J89" s="18" t="s">
        <v>253</v>
      </c>
      <c r="K89" s="19">
        <v>43578</v>
      </c>
      <c r="L89" s="20">
        <v>43578</v>
      </c>
      <c r="M89" s="16" t="s">
        <v>36</v>
      </c>
      <c r="N89" s="21" t="s">
        <v>29</v>
      </c>
      <c r="O89" s="15">
        <v>1</v>
      </c>
      <c r="P89" s="15">
        <v>2019</v>
      </c>
      <c r="Q89" s="51">
        <v>31448</v>
      </c>
      <c r="R89" s="22" t="s">
        <v>30</v>
      </c>
      <c r="S89" s="23">
        <v>0</v>
      </c>
      <c r="T89" s="24">
        <v>0</v>
      </c>
      <c r="U89" s="15" t="s">
        <v>31</v>
      </c>
      <c r="V89" s="23">
        <f t="shared" si="1"/>
        <v>31448</v>
      </c>
      <c r="W89" s="21" t="s">
        <v>88</v>
      </c>
    </row>
    <row r="90" spans="2:23" s="1" customFormat="1" ht="12" customHeight="1" x14ac:dyDescent="0.2">
      <c r="B90" s="14">
        <v>43556</v>
      </c>
      <c r="C90" s="15">
        <v>229577</v>
      </c>
      <c r="D90" s="15">
        <v>86</v>
      </c>
      <c r="E90" s="16" t="s">
        <v>77</v>
      </c>
      <c r="F90" s="16" t="s">
        <v>78</v>
      </c>
      <c r="G90" s="17" t="s">
        <v>244</v>
      </c>
      <c r="H90" s="17" t="s">
        <v>25</v>
      </c>
      <c r="I90" s="17" t="s">
        <v>75</v>
      </c>
      <c r="J90" s="18" t="s">
        <v>245</v>
      </c>
      <c r="K90" s="19">
        <v>43561</v>
      </c>
      <c r="L90" s="20">
        <v>43568</v>
      </c>
      <c r="M90" s="16" t="s">
        <v>55</v>
      </c>
      <c r="N90" s="21" t="s">
        <v>56</v>
      </c>
      <c r="O90" s="15">
        <v>6</v>
      </c>
      <c r="P90" s="15">
        <v>2019</v>
      </c>
      <c r="Q90" s="51">
        <v>1720658</v>
      </c>
      <c r="R90" s="22" t="s">
        <v>30</v>
      </c>
      <c r="S90" s="23">
        <v>0</v>
      </c>
      <c r="T90" s="23">
        <v>1281489</v>
      </c>
      <c r="U90" s="36" t="s">
        <v>246</v>
      </c>
      <c r="V90" s="23">
        <f t="shared" si="1"/>
        <v>3002147</v>
      </c>
      <c r="W90" s="21"/>
    </row>
    <row r="91" spans="2:23" s="1" customFormat="1" ht="12" customHeight="1" x14ac:dyDescent="0.2">
      <c r="B91" s="14">
        <v>43556</v>
      </c>
      <c r="C91" s="15">
        <v>228659</v>
      </c>
      <c r="D91" s="15">
        <v>77</v>
      </c>
      <c r="E91" s="16" t="s">
        <v>77</v>
      </c>
      <c r="F91" s="16" t="s">
        <v>78</v>
      </c>
      <c r="G91" s="16" t="s">
        <v>140</v>
      </c>
      <c r="H91" s="16" t="s">
        <v>128</v>
      </c>
      <c r="I91" s="16" t="s">
        <v>26</v>
      </c>
      <c r="J91" s="18" t="s">
        <v>230</v>
      </c>
      <c r="K91" s="19">
        <v>43557</v>
      </c>
      <c r="L91" s="20">
        <v>43557</v>
      </c>
      <c r="M91" s="16" t="s">
        <v>55</v>
      </c>
      <c r="N91" s="21" t="s">
        <v>56</v>
      </c>
      <c r="O91" s="15">
        <v>1</v>
      </c>
      <c r="P91" s="15">
        <v>2019</v>
      </c>
      <c r="Q91" s="51">
        <v>41848</v>
      </c>
      <c r="R91" s="22" t="s">
        <v>30</v>
      </c>
      <c r="S91" s="23">
        <v>0</v>
      </c>
      <c r="T91" s="24">
        <v>0</v>
      </c>
      <c r="U91" s="15" t="s">
        <v>31</v>
      </c>
      <c r="V91" s="23">
        <f t="shared" si="1"/>
        <v>41848</v>
      </c>
      <c r="W91" s="21"/>
    </row>
    <row r="92" spans="2:23" s="1" customFormat="1" ht="12" customHeight="1" x14ac:dyDescent="0.2">
      <c r="B92" s="14">
        <v>43556</v>
      </c>
      <c r="C92" s="15">
        <v>229645</v>
      </c>
      <c r="D92" s="15">
        <v>88</v>
      </c>
      <c r="E92" s="16" t="s">
        <v>77</v>
      </c>
      <c r="F92" s="16" t="s">
        <v>78</v>
      </c>
      <c r="G92" s="17" t="s">
        <v>222</v>
      </c>
      <c r="H92" s="17" t="s">
        <v>128</v>
      </c>
      <c r="I92" s="17" t="s">
        <v>26</v>
      </c>
      <c r="J92" s="18" t="s">
        <v>231</v>
      </c>
      <c r="K92" s="19">
        <v>43560</v>
      </c>
      <c r="L92" s="20">
        <v>43560</v>
      </c>
      <c r="M92" s="16" t="s">
        <v>55</v>
      </c>
      <c r="N92" s="21" t="s">
        <v>56</v>
      </c>
      <c r="O92" s="15">
        <v>1</v>
      </c>
      <c r="P92" s="15">
        <v>2019</v>
      </c>
      <c r="Q92" s="51">
        <v>41848</v>
      </c>
      <c r="R92" s="22" t="s">
        <v>30</v>
      </c>
      <c r="S92" s="23">
        <v>0</v>
      </c>
      <c r="T92" s="24">
        <v>0</v>
      </c>
      <c r="U92" s="15" t="s">
        <v>31</v>
      </c>
      <c r="V92" s="23">
        <f t="shared" si="1"/>
        <v>41848</v>
      </c>
      <c r="W92" s="21"/>
    </row>
    <row r="93" spans="2:23" s="1" customFormat="1" ht="12" customHeight="1" x14ac:dyDescent="0.2">
      <c r="B93" s="14">
        <v>43556</v>
      </c>
      <c r="C93" s="15">
        <v>228977</v>
      </c>
      <c r="D93" s="15">
        <v>94</v>
      </c>
      <c r="E93" s="16" t="s">
        <v>77</v>
      </c>
      <c r="F93" s="16" t="s">
        <v>78</v>
      </c>
      <c r="G93" s="16" t="s">
        <v>140</v>
      </c>
      <c r="H93" s="16" t="s">
        <v>128</v>
      </c>
      <c r="I93" s="16" t="s">
        <v>26</v>
      </c>
      <c r="J93" s="18" t="s">
        <v>230</v>
      </c>
      <c r="K93" s="19">
        <v>43558</v>
      </c>
      <c r="L93" s="20">
        <v>43558</v>
      </c>
      <c r="M93" s="16" t="s">
        <v>55</v>
      </c>
      <c r="N93" s="21" t="s">
        <v>56</v>
      </c>
      <c r="O93" s="15">
        <v>1</v>
      </c>
      <c r="P93" s="15">
        <v>2019</v>
      </c>
      <c r="Q93" s="51">
        <v>41848</v>
      </c>
      <c r="R93" s="22" t="s">
        <v>30</v>
      </c>
      <c r="S93" s="23">
        <v>0</v>
      </c>
      <c r="T93" s="24">
        <v>0</v>
      </c>
      <c r="U93" s="15" t="s">
        <v>31</v>
      </c>
      <c r="V93" s="23">
        <f t="shared" si="1"/>
        <v>41848</v>
      </c>
      <c r="W93" s="21"/>
    </row>
    <row r="94" spans="2:23" s="1" customFormat="1" ht="12" customHeight="1" x14ac:dyDescent="0.2">
      <c r="B94" s="14">
        <v>43556</v>
      </c>
      <c r="C94" s="15">
        <v>231535</v>
      </c>
      <c r="D94" s="15">
        <v>104</v>
      </c>
      <c r="E94" s="16" t="s">
        <v>77</v>
      </c>
      <c r="F94" s="16" t="s">
        <v>78</v>
      </c>
      <c r="G94" s="16" t="s">
        <v>140</v>
      </c>
      <c r="H94" s="16" t="s">
        <v>128</v>
      </c>
      <c r="I94" s="16" t="s">
        <v>26</v>
      </c>
      <c r="J94" s="18" t="s">
        <v>254</v>
      </c>
      <c r="K94" s="19">
        <v>43571</v>
      </c>
      <c r="L94" s="20">
        <v>43571</v>
      </c>
      <c r="M94" s="16" t="s">
        <v>55</v>
      </c>
      <c r="N94" s="21" t="s">
        <v>56</v>
      </c>
      <c r="O94" s="15">
        <v>1</v>
      </c>
      <c r="P94" s="15">
        <v>2019</v>
      </c>
      <c r="Q94" s="51">
        <v>41848</v>
      </c>
      <c r="R94" s="22" t="s">
        <v>30</v>
      </c>
      <c r="S94" s="23">
        <v>0</v>
      </c>
      <c r="T94" s="24">
        <v>0</v>
      </c>
      <c r="U94" s="15" t="s">
        <v>31</v>
      </c>
      <c r="V94" s="23">
        <f t="shared" si="1"/>
        <v>41848</v>
      </c>
      <c r="W94" s="21"/>
    </row>
    <row r="95" spans="2:23" s="1" customFormat="1" ht="12" customHeight="1" x14ac:dyDescent="0.2">
      <c r="B95" s="14">
        <v>43556</v>
      </c>
      <c r="C95" s="15">
        <v>233687</v>
      </c>
      <c r="D95" s="15">
        <v>110</v>
      </c>
      <c r="E95" s="16" t="s">
        <v>77</v>
      </c>
      <c r="F95" s="16" t="s">
        <v>78</v>
      </c>
      <c r="G95" s="16" t="s">
        <v>140</v>
      </c>
      <c r="H95" s="16" t="s">
        <v>128</v>
      </c>
      <c r="I95" s="16" t="s">
        <v>26</v>
      </c>
      <c r="J95" s="18" t="s">
        <v>234</v>
      </c>
      <c r="K95" s="19">
        <v>43579</v>
      </c>
      <c r="L95" s="20">
        <v>43579</v>
      </c>
      <c r="M95" s="16" t="s">
        <v>55</v>
      </c>
      <c r="N95" s="21" t="s">
        <v>56</v>
      </c>
      <c r="O95" s="15">
        <v>1</v>
      </c>
      <c r="P95" s="15">
        <v>2019</v>
      </c>
      <c r="Q95" s="51">
        <v>41848</v>
      </c>
      <c r="R95" s="22" t="s">
        <v>30</v>
      </c>
      <c r="S95" s="23">
        <v>0</v>
      </c>
      <c r="T95" s="24">
        <v>0</v>
      </c>
      <c r="U95" s="15" t="s">
        <v>31</v>
      </c>
      <c r="V95" s="23">
        <f t="shared" si="1"/>
        <v>41848</v>
      </c>
      <c r="W95" s="21"/>
    </row>
    <row r="96" spans="2:23" s="1" customFormat="1" ht="12" customHeight="1" x14ac:dyDescent="0.2">
      <c r="B96" s="14">
        <v>43556</v>
      </c>
      <c r="C96" s="15">
        <v>234106</v>
      </c>
      <c r="D96" s="15">
        <v>111</v>
      </c>
      <c r="E96" s="16" t="s">
        <v>255</v>
      </c>
      <c r="F96" s="16" t="s">
        <v>256</v>
      </c>
      <c r="G96" s="17" t="s">
        <v>53</v>
      </c>
      <c r="H96" s="17" t="s">
        <v>25</v>
      </c>
      <c r="I96" s="17" t="s">
        <v>26</v>
      </c>
      <c r="J96" s="18" t="s">
        <v>257</v>
      </c>
      <c r="K96" s="19">
        <v>43580</v>
      </c>
      <c r="L96" s="20">
        <v>43580</v>
      </c>
      <c r="M96" s="16" t="s">
        <v>36</v>
      </c>
      <c r="N96" s="21" t="s">
        <v>86</v>
      </c>
      <c r="O96" s="15">
        <v>1</v>
      </c>
      <c r="P96" s="15">
        <v>2019</v>
      </c>
      <c r="Q96" s="51">
        <v>31448</v>
      </c>
      <c r="R96" s="22" t="s">
        <v>30</v>
      </c>
      <c r="S96" s="23">
        <v>17000</v>
      </c>
      <c r="T96" s="23">
        <v>183118</v>
      </c>
      <c r="U96" s="15" t="s">
        <v>258</v>
      </c>
      <c r="V96" s="23">
        <f t="shared" si="1"/>
        <v>231566</v>
      </c>
      <c r="W96" s="21"/>
    </row>
    <row r="97" spans="2:23" s="1" customFormat="1" ht="12" customHeight="1" x14ac:dyDescent="0.2">
      <c r="B97" s="14">
        <v>43556</v>
      </c>
      <c r="C97" s="15">
        <v>231335</v>
      </c>
      <c r="D97" s="15">
        <v>106</v>
      </c>
      <c r="E97" s="16" t="s">
        <v>259</v>
      </c>
      <c r="F97" s="25" t="s">
        <v>33</v>
      </c>
      <c r="G97" s="17" t="s">
        <v>260</v>
      </c>
      <c r="H97" s="17" t="s">
        <v>25</v>
      </c>
      <c r="I97" s="17" t="s">
        <v>26</v>
      </c>
      <c r="J97" s="18" t="s">
        <v>261</v>
      </c>
      <c r="K97" s="19">
        <v>43577</v>
      </c>
      <c r="L97" s="20">
        <v>43581</v>
      </c>
      <c r="M97" s="16" t="s">
        <v>36</v>
      </c>
      <c r="N97" s="21" t="s">
        <v>29</v>
      </c>
      <c r="O97" s="15">
        <v>5</v>
      </c>
      <c r="P97" s="15">
        <v>2019</v>
      </c>
      <c r="Q97" s="51">
        <v>345932</v>
      </c>
      <c r="R97" s="22" t="s">
        <v>30</v>
      </c>
      <c r="S97" s="23">
        <v>6000</v>
      </c>
      <c r="T97" s="23">
        <v>145464</v>
      </c>
      <c r="U97" s="15" t="s">
        <v>262</v>
      </c>
      <c r="V97" s="23">
        <f t="shared" si="1"/>
        <v>497396</v>
      </c>
      <c r="W97" s="21"/>
    </row>
    <row r="98" spans="2:23" s="1" customFormat="1" ht="12" customHeight="1" x14ac:dyDescent="0.2">
      <c r="B98" s="14">
        <v>43556</v>
      </c>
      <c r="C98" s="15">
        <v>231539</v>
      </c>
      <c r="D98" s="15">
        <v>114</v>
      </c>
      <c r="E98" s="16" t="s">
        <v>263</v>
      </c>
      <c r="F98" s="16" t="s">
        <v>264</v>
      </c>
      <c r="G98" s="16" t="s">
        <v>140</v>
      </c>
      <c r="H98" s="16" t="s">
        <v>128</v>
      </c>
      <c r="I98" s="16" t="s">
        <v>26</v>
      </c>
      <c r="J98" s="18" t="s">
        <v>233</v>
      </c>
      <c r="K98" s="19">
        <v>43571</v>
      </c>
      <c r="L98" s="20">
        <v>43571</v>
      </c>
      <c r="M98" s="16" t="s">
        <v>36</v>
      </c>
      <c r="N98" s="21" t="s">
        <v>29</v>
      </c>
      <c r="O98" s="15">
        <v>1</v>
      </c>
      <c r="P98" s="15">
        <v>2019</v>
      </c>
      <c r="Q98" s="51">
        <v>31448</v>
      </c>
      <c r="R98" s="22" t="s">
        <v>30</v>
      </c>
      <c r="S98" s="23">
        <v>0</v>
      </c>
      <c r="T98" s="24">
        <v>0</v>
      </c>
      <c r="U98" s="15" t="s">
        <v>31</v>
      </c>
      <c r="V98" s="23">
        <f t="shared" si="1"/>
        <v>31448</v>
      </c>
      <c r="W98" s="21"/>
    </row>
    <row r="99" spans="2:23" s="1" customFormat="1" ht="12" customHeight="1" x14ac:dyDescent="0.2">
      <c r="B99" s="14">
        <v>43586</v>
      </c>
      <c r="C99" s="15">
        <v>236897</v>
      </c>
      <c r="D99" s="15">
        <v>126</v>
      </c>
      <c r="E99" s="16" t="s">
        <v>92</v>
      </c>
      <c r="F99" s="25" t="s">
        <v>93</v>
      </c>
      <c r="G99" s="17" t="s">
        <v>116</v>
      </c>
      <c r="H99" s="17" t="s">
        <v>25</v>
      </c>
      <c r="I99" s="17" t="s">
        <v>75</v>
      </c>
      <c r="J99" s="18" t="s">
        <v>117</v>
      </c>
      <c r="K99" s="19">
        <v>43598</v>
      </c>
      <c r="L99" s="20">
        <v>43601</v>
      </c>
      <c r="M99" s="16" t="s">
        <v>36</v>
      </c>
      <c r="N99" s="21" t="s">
        <v>29</v>
      </c>
      <c r="O99" s="15">
        <v>4</v>
      </c>
      <c r="P99" s="15">
        <v>2019</v>
      </c>
      <c r="Q99" s="51">
        <v>0</v>
      </c>
      <c r="R99" s="22" t="s">
        <v>118</v>
      </c>
      <c r="S99" s="23">
        <v>0</v>
      </c>
      <c r="T99" s="24">
        <v>0</v>
      </c>
      <c r="U99" s="15" t="s">
        <v>31</v>
      </c>
      <c r="V99" s="23">
        <f t="shared" si="1"/>
        <v>0</v>
      </c>
      <c r="W99" s="21" t="s">
        <v>88</v>
      </c>
    </row>
    <row r="100" spans="2:23" s="1" customFormat="1" ht="12" customHeight="1" x14ac:dyDescent="0.2">
      <c r="B100" s="14">
        <v>43586</v>
      </c>
      <c r="C100" s="15">
        <v>237642</v>
      </c>
      <c r="D100" s="15">
        <v>129</v>
      </c>
      <c r="E100" s="16" t="s">
        <v>32</v>
      </c>
      <c r="F100" s="16" t="s">
        <v>33</v>
      </c>
      <c r="G100" s="17" t="s">
        <v>53</v>
      </c>
      <c r="H100" s="17" t="s">
        <v>25</v>
      </c>
      <c r="I100" s="17" t="s">
        <v>26</v>
      </c>
      <c r="J100" s="18" t="s">
        <v>265</v>
      </c>
      <c r="K100" s="19">
        <v>43601</v>
      </c>
      <c r="L100" s="20">
        <v>43602</v>
      </c>
      <c r="M100" s="16" t="s">
        <v>36</v>
      </c>
      <c r="N100" s="21" t="s">
        <v>29</v>
      </c>
      <c r="O100" s="15">
        <v>2</v>
      </c>
      <c r="P100" s="15">
        <v>2019</v>
      </c>
      <c r="Q100" s="51">
        <v>110069</v>
      </c>
      <c r="R100" s="22" t="s">
        <v>30</v>
      </c>
      <c r="S100" s="23">
        <v>39000</v>
      </c>
      <c r="T100" s="23">
        <v>93838</v>
      </c>
      <c r="U100" s="15" t="s">
        <v>266</v>
      </c>
      <c r="V100" s="23">
        <f t="shared" si="1"/>
        <v>242907</v>
      </c>
      <c r="W100" s="21"/>
    </row>
    <row r="101" spans="2:23" s="1" customFormat="1" ht="12" customHeight="1" x14ac:dyDescent="0.2">
      <c r="B101" s="14">
        <v>43586</v>
      </c>
      <c r="C101" s="15">
        <v>237589</v>
      </c>
      <c r="D101" s="15">
        <v>125</v>
      </c>
      <c r="E101" s="16" t="s">
        <v>186</v>
      </c>
      <c r="F101" s="16" t="s">
        <v>187</v>
      </c>
      <c r="G101" s="17" t="s">
        <v>267</v>
      </c>
      <c r="H101" s="17" t="s">
        <v>25</v>
      </c>
      <c r="I101" s="17" t="s">
        <v>75</v>
      </c>
      <c r="J101" s="18" t="s">
        <v>268</v>
      </c>
      <c r="K101" s="19">
        <v>43597</v>
      </c>
      <c r="L101" s="20">
        <v>43602</v>
      </c>
      <c r="M101" s="16" t="s">
        <v>167</v>
      </c>
      <c r="N101" s="21" t="s">
        <v>29</v>
      </c>
      <c r="O101" s="15">
        <v>5</v>
      </c>
      <c r="P101" s="15">
        <v>2019</v>
      </c>
      <c r="Q101" s="51">
        <v>1709945</v>
      </c>
      <c r="R101" s="22" t="s">
        <v>30</v>
      </c>
      <c r="S101" s="23">
        <v>14314</v>
      </c>
      <c r="T101" s="23">
        <v>664520</v>
      </c>
      <c r="U101" s="15" t="s">
        <v>269</v>
      </c>
      <c r="V101" s="23">
        <f t="shared" si="1"/>
        <v>2388779</v>
      </c>
      <c r="W101" s="21"/>
    </row>
    <row r="102" spans="2:23" s="1" customFormat="1" ht="12" customHeight="1" x14ac:dyDescent="0.2">
      <c r="B102" s="14">
        <v>43586</v>
      </c>
      <c r="C102" s="15">
        <v>240456</v>
      </c>
      <c r="D102" s="15">
        <v>144</v>
      </c>
      <c r="E102" s="16" t="s">
        <v>186</v>
      </c>
      <c r="F102" s="16" t="s">
        <v>187</v>
      </c>
      <c r="G102" s="17" t="s">
        <v>270</v>
      </c>
      <c r="H102" s="17" t="s">
        <v>128</v>
      </c>
      <c r="I102" s="17" t="s">
        <v>26</v>
      </c>
      <c r="J102" s="18" t="s">
        <v>271</v>
      </c>
      <c r="K102" s="19">
        <v>43609</v>
      </c>
      <c r="L102" s="20">
        <v>43609</v>
      </c>
      <c r="M102" s="16" t="s">
        <v>167</v>
      </c>
      <c r="N102" s="21" t="s">
        <v>29</v>
      </c>
      <c r="O102" s="15">
        <v>1</v>
      </c>
      <c r="P102" s="15">
        <v>2019</v>
      </c>
      <c r="Q102" s="51">
        <v>41848</v>
      </c>
      <c r="R102" s="22" t="s">
        <v>30</v>
      </c>
      <c r="S102" s="23">
        <v>0</v>
      </c>
      <c r="T102" s="24">
        <v>0</v>
      </c>
      <c r="U102" s="15" t="s">
        <v>31</v>
      </c>
      <c r="V102" s="23">
        <f t="shared" si="1"/>
        <v>41848</v>
      </c>
      <c r="W102" s="21"/>
    </row>
    <row r="103" spans="2:23" s="1" customFormat="1" ht="12" customHeight="1" x14ac:dyDescent="0.2">
      <c r="B103" s="14">
        <v>43586</v>
      </c>
      <c r="C103" s="15">
        <v>236570</v>
      </c>
      <c r="D103" s="15">
        <v>123</v>
      </c>
      <c r="E103" s="16" t="s">
        <v>22</v>
      </c>
      <c r="F103" s="16" t="s">
        <v>23</v>
      </c>
      <c r="G103" s="16" t="s">
        <v>140</v>
      </c>
      <c r="H103" s="16" t="s">
        <v>128</v>
      </c>
      <c r="I103" s="16" t="s">
        <v>26</v>
      </c>
      <c r="J103" s="18" t="s">
        <v>272</v>
      </c>
      <c r="K103" s="19">
        <v>43592</v>
      </c>
      <c r="L103" s="20">
        <v>43592</v>
      </c>
      <c r="M103" s="16" t="s">
        <v>28</v>
      </c>
      <c r="N103" s="21" t="s">
        <v>29</v>
      </c>
      <c r="O103" s="15">
        <v>1</v>
      </c>
      <c r="P103" s="15">
        <v>2019</v>
      </c>
      <c r="Q103" s="51">
        <v>31448</v>
      </c>
      <c r="R103" s="22" t="s">
        <v>30</v>
      </c>
      <c r="S103" s="23">
        <v>0</v>
      </c>
      <c r="T103" s="24">
        <v>6000</v>
      </c>
      <c r="U103" s="15" t="s">
        <v>31</v>
      </c>
      <c r="V103" s="23">
        <f t="shared" si="1"/>
        <v>37448</v>
      </c>
      <c r="W103" s="21"/>
    </row>
    <row r="104" spans="2:23" s="1" customFormat="1" ht="12" customHeight="1" x14ac:dyDescent="0.2">
      <c r="B104" s="14">
        <v>43586</v>
      </c>
      <c r="C104" s="15">
        <v>236686</v>
      </c>
      <c r="D104" s="15">
        <v>124</v>
      </c>
      <c r="E104" s="16" t="s">
        <v>22</v>
      </c>
      <c r="F104" s="16" t="s">
        <v>23</v>
      </c>
      <c r="G104" s="17" t="s">
        <v>273</v>
      </c>
      <c r="H104" s="17" t="s">
        <v>128</v>
      </c>
      <c r="I104" s="17" t="s">
        <v>26</v>
      </c>
      <c r="J104" s="18" t="s">
        <v>274</v>
      </c>
      <c r="K104" s="19">
        <v>43594</v>
      </c>
      <c r="L104" s="20">
        <v>43595</v>
      </c>
      <c r="M104" s="16" t="s">
        <v>28</v>
      </c>
      <c r="N104" s="21" t="s">
        <v>29</v>
      </c>
      <c r="O104" s="15">
        <v>2</v>
      </c>
      <c r="P104" s="15">
        <v>2019</v>
      </c>
      <c r="Q104" s="51">
        <v>110069</v>
      </c>
      <c r="R104" s="22" t="s">
        <v>30</v>
      </c>
      <c r="S104" s="23">
        <v>0</v>
      </c>
      <c r="T104" s="24">
        <v>3000</v>
      </c>
      <c r="U104" s="15" t="s">
        <v>31</v>
      </c>
      <c r="V104" s="23">
        <f t="shared" si="1"/>
        <v>113069</v>
      </c>
      <c r="W104" s="21"/>
    </row>
    <row r="105" spans="2:23" s="1" customFormat="1" ht="12" customHeight="1" x14ac:dyDescent="0.2">
      <c r="B105" s="14">
        <v>43586</v>
      </c>
      <c r="C105" s="15">
        <v>240508</v>
      </c>
      <c r="D105" s="15">
        <v>143</v>
      </c>
      <c r="E105" s="16" t="s">
        <v>22</v>
      </c>
      <c r="F105" s="16" t="s">
        <v>23</v>
      </c>
      <c r="G105" s="17" t="s">
        <v>47</v>
      </c>
      <c r="H105" s="17" t="s">
        <v>25</v>
      </c>
      <c r="I105" s="17" t="s">
        <v>26</v>
      </c>
      <c r="J105" s="18" t="s">
        <v>275</v>
      </c>
      <c r="K105" s="19">
        <v>43609</v>
      </c>
      <c r="L105" s="20">
        <v>43610</v>
      </c>
      <c r="M105" s="16" t="s">
        <v>28</v>
      </c>
      <c r="N105" s="21" t="s">
        <v>29</v>
      </c>
      <c r="O105" s="15">
        <v>2</v>
      </c>
      <c r="P105" s="15">
        <v>2019</v>
      </c>
      <c r="Q105" s="51">
        <v>110069</v>
      </c>
      <c r="R105" s="22" t="s">
        <v>30</v>
      </c>
      <c r="S105" s="23">
        <v>34500</v>
      </c>
      <c r="T105" s="23">
        <v>175500</v>
      </c>
      <c r="U105" s="15" t="s">
        <v>276</v>
      </c>
      <c r="V105" s="23">
        <f t="shared" si="1"/>
        <v>320069</v>
      </c>
      <c r="W105" s="21"/>
    </row>
    <row r="106" spans="2:23" s="1" customFormat="1" ht="12" customHeight="1" x14ac:dyDescent="0.2">
      <c r="B106" s="14">
        <v>43586</v>
      </c>
      <c r="C106" s="15">
        <v>237594</v>
      </c>
      <c r="D106" s="15">
        <v>128</v>
      </c>
      <c r="E106" s="16" t="s">
        <v>277</v>
      </c>
      <c r="F106" s="16" t="s">
        <v>278</v>
      </c>
      <c r="G106" s="17" t="s">
        <v>267</v>
      </c>
      <c r="H106" s="17" t="s">
        <v>25</v>
      </c>
      <c r="I106" s="17" t="s">
        <v>75</v>
      </c>
      <c r="J106" s="18" t="s">
        <v>268</v>
      </c>
      <c r="K106" s="19">
        <v>43597</v>
      </c>
      <c r="L106" s="20">
        <v>43600</v>
      </c>
      <c r="M106" s="16" t="s">
        <v>28</v>
      </c>
      <c r="N106" s="21" t="s">
        <v>29</v>
      </c>
      <c r="O106" s="15">
        <v>3</v>
      </c>
      <c r="P106" s="15">
        <v>2019</v>
      </c>
      <c r="Q106" s="51">
        <v>931716</v>
      </c>
      <c r="R106" s="22" t="s">
        <v>30</v>
      </c>
      <c r="S106" s="23">
        <v>17432</v>
      </c>
      <c r="T106" s="23">
        <v>662568</v>
      </c>
      <c r="U106" s="15" t="s">
        <v>279</v>
      </c>
      <c r="V106" s="23">
        <f t="shared" si="1"/>
        <v>1611716</v>
      </c>
      <c r="W106" s="21"/>
    </row>
    <row r="107" spans="2:23" s="1" customFormat="1" ht="12" customHeight="1" x14ac:dyDescent="0.2">
      <c r="B107" s="14">
        <v>43586</v>
      </c>
      <c r="C107" s="15">
        <v>239630</v>
      </c>
      <c r="D107" s="15">
        <v>138</v>
      </c>
      <c r="E107" s="16" t="s">
        <v>37</v>
      </c>
      <c r="F107" s="16" t="s">
        <v>38</v>
      </c>
      <c r="G107" s="17" t="s">
        <v>280</v>
      </c>
      <c r="H107" s="17" t="s">
        <v>25</v>
      </c>
      <c r="I107" s="17" t="s">
        <v>75</v>
      </c>
      <c r="J107" s="18" t="s">
        <v>281</v>
      </c>
      <c r="K107" s="19">
        <v>43612</v>
      </c>
      <c r="L107" s="20">
        <v>43616</v>
      </c>
      <c r="M107" s="16" t="s">
        <v>28</v>
      </c>
      <c r="N107" s="21" t="s">
        <v>29</v>
      </c>
      <c r="O107" s="15">
        <v>5</v>
      </c>
      <c r="P107" s="15">
        <v>2019</v>
      </c>
      <c r="Q107" s="51">
        <v>972342</v>
      </c>
      <c r="R107" s="22" t="s">
        <v>30</v>
      </c>
      <c r="S107" s="23">
        <v>0</v>
      </c>
      <c r="T107" s="23">
        <v>835479</v>
      </c>
      <c r="U107" s="15" t="s">
        <v>282</v>
      </c>
      <c r="V107" s="23">
        <f t="shared" si="1"/>
        <v>1807821</v>
      </c>
      <c r="W107" s="38"/>
    </row>
    <row r="108" spans="2:23" s="1" customFormat="1" ht="12" customHeight="1" x14ac:dyDescent="0.2">
      <c r="B108" s="14">
        <v>43586</v>
      </c>
      <c r="C108" s="15">
        <v>237592</v>
      </c>
      <c r="D108" s="15">
        <v>130</v>
      </c>
      <c r="E108" s="16" t="s">
        <v>195</v>
      </c>
      <c r="F108" s="16" t="s">
        <v>196</v>
      </c>
      <c r="G108" s="17" t="s">
        <v>267</v>
      </c>
      <c r="H108" s="17" t="s">
        <v>25</v>
      </c>
      <c r="I108" s="17" t="s">
        <v>75</v>
      </c>
      <c r="J108" s="18" t="s">
        <v>268</v>
      </c>
      <c r="K108" s="19">
        <v>43597</v>
      </c>
      <c r="L108" s="20">
        <v>43602</v>
      </c>
      <c r="M108" s="16" t="s">
        <v>36</v>
      </c>
      <c r="N108" s="21" t="s">
        <v>29</v>
      </c>
      <c r="O108" s="15">
        <v>5</v>
      </c>
      <c r="P108" s="15">
        <v>2019</v>
      </c>
      <c r="Q108" s="54">
        <v>1478270</v>
      </c>
      <c r="R108" s="22" t="s">
        <v>30</v>
      </c>
      <c r="S108" s="23">
        <v>22569</v>
      </c>
      <c r="T108" s="23">
        <v>664520</v>
      </c>
      <c r="U108" s="15" t="s">
        <v>283</v>
      </c>
      <c r="V108" s="23">
        <f t="shared" si="1"/>
        <v>2165359</v>
      </c>
      <c r="W108" s="21"/>
    </row>
    <row r="109" spans="2:23" s="1" customFormat="1" ht="12" customHeight="1" x14ac:dyDescent="0.2">
      <c r="B109" s="14">
        <v>43586</v>
      </c>
      <c r="C109" s="15">
        <v>238216</v>
      </c>
      <c r="D109" s="15">
        <v>132</v>
      </c>
      <c r="E109" s="16" t="s">
        <v>51</v>
      </c>
      <c r="F109" s="16" t="s">
        <v>52</v>
      </c>
      <c r="G109" s="17" t="s">
        <v>204</v>
      </c>
      <c r="H109" s="17" t="s">
        <v>25</v>
      </c>
      <c r="I109" s="17" t="s">
        <v>75</v>
      </c>
      <c r="J109" s="18" t="s">
        <v>284</v>
      </c>
      <c r="K109" s="19">
        <v>43599</v>
      </c>
      <c r="L109" s="20">
        <v>43603</v>
      </c>
      <c r="M109" s="16" t="s">
        <v>55</v>
      </c>
      <c r="N109" s="21" t="s">
        <v>56</v>
      </c>
      <c r="O109" s="15">
        <v>5</v>
      </c>
      <c r="P109" s="15">
        <v>2019</v>
      </c>
      <c r="Q109" s="51">
        <v>0</v>
      </c>
      <c r="R109" s="22" t="s">
        <v>285</v>
      </c>
      <c r="S109" s="23">
        <v>0</v>
      </c>
      <c r="T109" s="23">
        <v>0</v>
      </c>
      <c r="U109" s="15"/>
      <c r="V109" s="23">
        <f t="shared" si="1"/>
        <v>0</v>
      </c>
      <c r="W109" s="21" t="s">
        <v>88</v>
      </c>
    </row>
    <row r="110" spans="2:23" s="1" customFormat="1" ht="12" customHeight="1" x14ac:dyDescent="0.2">
      <c r="B110" s="14">
        <v>43586</v>
      </c>
      <c r="C110" s="15">
        <v>239624</v>
      </c>
      <c r="D110" s="15">
        <v>136</v>
      </c>
      <c r="E110" s="16" t="s">
        <v>51</v>
      </c>
      <c r="F110" s="16" t="s">
        <v>52</v>
      </c>
      <c r="G110" s="17" t="s">
        <v>280</v>
      </c>
      <c r="H110" s="17" t="s">
        <v>25</v>
      </c>
      <c r="I110" s="17" t="s">
        <v>75</v>
      </c>
      <c r="J110" s="18" t="s">
        <v>281</v>
      </c>
      <c r="K110" s="19">
        <v>43612</v>
      </c>
      <c r="L110" s="20">
        <v>43616</v>
      </c>
      <c r="M110" s="16" t="s">
        <v>55</v>
      </c>
      <c r="N110" s="21" t="s">
        <v>56</v>
      </c>
      <c r="O110" s="15">
        <v>5</v>
      </c>
      <c r="P110" s="15">
        <v>2019</v>
      </c>
      <c r="Q110" s="51">
        <v>1134389</v>
      </c>
      <c r="R110" s="22" t="s">
        <v>30</v>
      </c>
      <c r="S110" s="23">
        <v>60803</v>
      </c>
      <c r="T110" s="23">
        <v>835479</v>
      </c>
      <c r="U110" s="15" t="s">
        <v>282</v>
      </c>
      <c r="V110" s="23">
        <f t="shared" si="1"/>
        <v>2030671</v>
      </c>
      <c r="W110" s="21"/>
    </row>
    <row r="111" spans="2:23" s="1" customFormat="1" ht="12" customHeight="1" x14ac:dyDescent="0.2">
      <c r="B111" s="14">
        <v>43586</v>
      </c>
      <c r="C111" s="15">
        <v>236525</v>
      </c>
      <c r="D111" s="15">
        <v>117</v>
      </c>
      <c r="E111" s="16" t="s">
        <v>51</v>
      </c>
      <c r="F111" s="16" t="s">
        <v>52</v>
      </c>
      <c r="G111" s="17" t="s">
        <v>286</v>
      </c>
      <c r="H111" s="17" t="s">
        <v>128</v>
      </c>
      <c r="I111" s="17" t="s">
        <v>26</v>
      </c>
      <c r="J111" s="18" t="s">
        <v>287</v>
      </c>
      <c r="K111" s="19">
        <v>43591</v>
      </c>
      <c r="L111" s="20">
        <v>43591</v>
      </c>
      <c r="M111" s="16" t="s">
        <v>55</v>
      </c>
      <c r="N111" s="21" t="s">
        <v>56</v>
      </c>
      <c r="O111" s="15">
        <v>1</v>
      </c>
      <c r="P111" s="15">
        <v>2019</v>
      </c>
      <c r="Q111" s="51">
        <v>41848</v>
      </c>
      <c r="R111" s="22" t="s">
        <v>30</v>
      </c>
      <c r="S111" s="23">
        <v>0</v>
      </c>
      <c r="T111" s="24">
        <v>0</v>
      </c>
      <c r="U111" s="15" t="s">
        <v>31</v>
      </c>
      <c r="V111" s="23">
        <f t="shared" si="1"/>
        <v>41848</v>
      </c>
      <c r="W111" s="21"/>
    </row>
    <row r="112" spans="2:23" s="1" customFormat="1" ht="12" customHeight="1" x14ac:dyDescent="0.2">
      <c r="B112" s="14">
        <v>43586</v>
      </c>
      <c r="C112" s="15">
        <v>236538</v>
      </c>
      <c r="D112" s="15">
        <v>121</v>
      </c>
      <c r="E112" s="16" t="s">
        <v>288</v>
      </c>
      <c r="F112" s="16" t="s">
        <v>33</v>
      </c>
      <c r="G112" s="17" t="s">
        <v>130</v>
      </c>
      <c r="H112" s="17" t="s">
        <v>128</v>
      </c>
      <c r="I112" s="17" t="s">
        <v>26</v>
      </c>
      <c r="J112" s="18" t="s">
        <v>289</v>
      </c>
      <c r="K112" s="19">
        <v>43594</v>
      </c>
      <c r="L112" s="20">
        <v>43594</v>
      </c>
      <c r="M112" s="16" t="s">
        <v>36</v>
      </c>
      <c r="N112" s="21" t="s">
        <v>29</v>
      </c>
      <c r="O112" s="15">
        <v>1</v>
      </c>
      <c r="P112" s="15">
        <v>2019</v>
      </c>
      <c r="Q112" s="51">
        <v>31448</v>
      </c>
      <c r="R112" s="22" t="s">
        <v>30</v>
      </c>
      <c r="S112" s="23">
        <v>0</v>
      </c>
      <c r="T112" s="24">
        <v>6000</v>
      </c>
      <c r="U112" s="15" t="s">
        <v>31</v>
      </c>
      <c r="V112" s="23">
        <f t="shared" si="1"/>
        <v>37448</v>
      </c>
      <c r="W112" s="21"/>
    </row>
    <row r="113" spans="1:24" ht="12" customHeight="1" x14ac:dyDescent="0.2">
      <c r="A113" s="37"/>
      <c r="B113" s="14">
        <v>43586</v>
      </c>
      <c r="C113" s="15">
        <v>236764</v>
      </c>
      <c r="D113" s="15">
        <v>122</v>
      </c>
      <c r="E113" s="16" t="s">
        <v>146</v>
      </c>
      <c r="F113" s="16" t="s">
        <v>147</v>
      </c>
      <c r="G113" s="17" t="s">
        <v>286</v>
      </c>
      <c r="H113" s="17" t="s">
        <v>128</v>
      </c>
      <c r="I113" s="17" t="s">
        <v>26</v>
      </c>
      <c r="J113" s="18" t="s">
        <v>290</v>
      </c>
      <c r="K113" s="19">
        <v>43591</v>
      </c>
      <c r="L113" s="20">
        <v>43591</v>
      </c>
      <c r="M113" s="16" t="s">
        <v>149</v>
      </c>
      <c r="N113" s="21" t="s">
        <v>29</v>
      </c>
      <c r="O113" s="15">
        <v>1</v>
      </c>
      <c r="P113" s="15">
        <v>2019</v>
      </c>
      <c r="Q113" s="51">
        <v>23058</v>
      </c>
      <c r="R113" s="22" t="s">
        <v>30</v>
      </c>
      <c r="S113" s="23">
        <v>6600</v>
      </c>
      <c r="T113" s="61">
        <v>0</v>
      </c>
      <c r="U113" s="15" t="s">
        <v>31</v>
      </c>
      <c r="V113" s="23">
        <f t="shared" si="1"/>
        <v>29658</v>
      </c>
      <c r="W113" s="21"/>
      <c r="X113" s="37"/>
    </row>
    <row r="114" spans="1:24" ht="12" customHeight="1" x14ac:dyDescent="0.2">
      <c r="A114" s="37"/>
      <c r="B114" s="14">
        <v>43586</v>
      </c>
      <c r="C114" s="15">
        <v>240250</v>
      </c>
      <c r="D114" s="15">
        <v>137</v>
      </c>
      <c r="E114" s="16" t="s">
        <v>146</v>
      </c>
      <c r="F114" s="16" t="s">
        <v>147</v>
      </c>
      <c r="G114" s="17" t="s">
        <v>270</v>
      </c>
      <c r="H114" s="17" t="s">
        <v>128</v>
      </c>
      <c r="I114" s="17" t="s">
        <v>26</v>
      </c>
      <c r="J114" s="18" t="s">
        <v>291</v>
      </c>
      <c r="K114" s="19">
        <v>43609</v>
      </c>
      <c r="L114" s="20">
        <v>43609</v>
      </c>
      <c r="M114" s="16" t="s">
        <v>149</v>
      </c>
      <c r="N114" s="21" t="s">
        <v>29</v>
      </c>
      <c r="O114" s="15">
        <v>1</v>
      </c>
      <c r="P114" s="15">
        <v>2019</v>
      </c>
      <c r="Q114" s="51">
        <v>23058</v>
      </c>
      <c r="R114" s="22" t="s">
        <v>30</v>
      </c>
      <c r="S114" s="23">
        <v>0</v>
      </c>
      <c r="T114" s="24">
        <v>0</v>
      </c>
      <c r="U114" s="15" t="s">
        <v>31</v>
      </c>
      <c r="V114" s="23">
        <f t="shared" si="1"/>
        <v>23058</v>
      </c>
      <c r="W114" s="21"/>
      <c r="X114" s="37"/>
    </row>
    <row r="115" spans="1:24" ht="12" customHeight="1" x14ac:dyDescent="0.2">
      <c r="A115" s="37"/>
      <c r="B115" s="14">
        <v>43586</v>
      </c>
      <c r="C115" s="15">
        <v>238287</v>
      </c>
      <c r="D115" s="15">
        <v>134</v>
      </c>
      <c r="E115" s="16" t="s">
        <v>57</v>
      </c>
      <c r="F115" s="25" t="s">
        <v>58</v>
      </c>
      <c r="G115" s="17" t="s">
        <v>292</v>
      </c>
      <c r="H115" s="17" t="s">
        <v>25</v>
      </c>
      <c r="I115" s="17" t="s">
        <v>26</v>
      </c>
      <c r="J115" s="18" t="s">
        <v>293</v>
      </c>
      <c r="K115" s="19">
        <v>43614</v>
      </c>
      <c r="L115" s="20">
        <v>43615</v>
      </c>
      <c r="M115" s="16" t="s">
        <v>36</v>
      </c>
      <c r="N115" s="21" t="s">
        <v>29</v>
      </c>
      <c r="O115" s="15">
        <v>2</v>
      </c>
      <c r="P115" s="15">
        <v>2019</v>
      </c>
      <c r="Q115" s="51">
        <v>110069</v>
      </c>
      <c r="R115" s="22" t="s">
        <v>30</v>
      </c>
      <c r="S115" s="23">
        <v>25700</v>
      </c>
      <c r="T115" s="23">
        <v>132270</v>
      </c>
      <c r="U115" s="15" t="s">
        <v>294</v>
      </c>
      <c r="V115" s="23">
        <f t="shared" si="1"/>
        <v>268039</v>
      </c>
      <c r="W115" s="21"/>
      <c r="X115" s="37"/>
    </row>
    <row r="116" spans="1:24" ht="12" customHeight="1" x14ac:dyDescent="0.2">
      <c r="A116" s="37"/>
      <c r="B116" s="14">
        <v>43586</v>
      </c>
      <c r="C116" s="15">
        <v>238383</v>
      </c>
      <c r="D116" s="15">
        <v>131</v>
      </c>
      <c r="E116" s="16" t="s">
        <v>102</v>
      </c>
      <c r="F116" s="16" t="s">
        <v>103</v>
      </c>
      <c r="G116" s="17" t="s">
        <v>295</v>
      </c>
      <c r="H116" s="17" t="s">
        <v>128</v>
      </c>
      <c r="I116" s="17" t="s">
        <v>26</v>
      </c>
      <c r="J116" s="18" t="s">
        <v>296</v>
      </c>
      <c r="K116" s="19">
        <v>43600</v>
      </c>
      <c r="L116" s="20">
        <v>43600</v>
      </c>
      <c r="M116" s="16" t="s">
        <v>36</v>
      </c>
      <c r="N116" s="21" t="s">
        <v>29</v>
      </c>
      <c r="O116" s="15">
        <v>1</v>
      </c>
      <c r="P116" s="15">
        <v>2019</v>
      </c>
      <c r="Q116" s="51">
        <v>31448</v>
      </c>
      <c r="R116" s="22" t="s">
        <v>30</v>
      </c>
      <c r="S116" s="23">
        <v>0</v>
      </c>
      <c r="T116" s="24">
        <v>7000</v>
      </c>
      <c r="U116" s="15" t="s">
        <v>31</v>
      </c>
      <c r="V116" s="23">
        <f t="shared" si="1"/>
        <v>38448</v>
      </c>
      <c r="W116" s="21"/>
      <c r="X116" s="37"/>
    </row>
    <row r="117" spans="1:24" ht="12" customHeight="1" x14ac:dyDescent="0.2">
      <c r="A117" s="37"/>
      <c r="B117" s="14">
        <v>43586</v>
      </c>
      <c r="C117" s="15">
        <v>241672</v>
      </c>
      <c r="D117" s="15">
        <v>145</v>
      </c>
      <c r="E117" s="16" t="s">
        <v>102</v>
      </c>
      <c r="F117" s="16" t="s">
        <v>103</v>
      </c>
      <c r="G117" s="16" t="s">
        <v>140</v>
      </c>
      <c r="H117" s="16" t="s">
        <v>128</v>
      </c>
      <c r="I117" s="16" t="s">
        <v>26</v>
      </c>
      <c r="J117" s="18" t="s">
        <v>297</v>
      </c>
      <c r="K117" s="19">
        <v>43614</v>
      </c>
      <c r="L117" s="20">
        <v>43614</v>
      </c>
      <c r="M117" s="16" t="s">
        <v>36</v>
      </c>
      <c r="N117" s="21" t="s">
        <v>29</v>
      </c>
      <c r="O117" s="15">
        <v>1</v>
      </c>
      <c r="P117" s="15">
        <v>2019</v>
      </c>
      <c r="Q117" s="51">
        <v>31448</v>
      </c>
      <c r="R117" s="22" t="s">
        <v>30</v>
      </c>
      <c r="S117" s="23">
        <v>6100</v>
      </c>
      <c r="T117" s="24">
        <v>6100</v>
      </c>
      <c r="U117" s="15" t="s">
        <v>31</v>
      </c>
      <c r="V117" s="23">
        <f t="shared" si="1"/>
        <v>43648</v>
      </c>
      <c r="W117" s="21"/>
      <c r="X117" s="37"/>
    </row>
    <row r="118" spans="1:24" ht="12" customHeight="1" x14ac:dyDescent="0.2">
      <c r="A118" s="37"/>
      <c r="B118" s="14">
        <v>43586</v>
      </c>
      <c r="C118" s="15">
        <v>241647</v>
      </c>
      <c r="D118" s="15">
        <v>142</v>
      </c>
      <c r="E118" s="16" t="s">
        <v>298</v>
      </c>
      <c r="F118" s="16" t="s">
        <v>299</v>
      </c>
      <c r="G118" s="17" t="s">
        <v>300</v>
      </c>
      <c r="H118" s="17" t="s">
        <v>25</v>
      </c>
      <c r="I118" s="17" t="s">
        <v>26</v>
      </c>
      <c r="J118" s="18" t="s">
        <v>301</v>
      </c>
      <c r="K118" s="19">
        <v>43615</v>
      </c>
      <c r="L118" s="20">
        <v>43616</v>
      </c>
      <c r="M118" s="16" t="s">
        <v>28</v>
      </c>
      <c r="N118" s="21" t="s">
        <v>29</v>
      </c>
      <c r="O118" s="15">
        <v>2</v>
      </c>
      <c r="P118" s="15">
        <v>2019</v>
      </c>
      <c r="Q118" s="51">
        <v>110069</v>
      </c>
      <c r="R118" s="22" t="s">
        <v>30</v>
      </c>
      <c r="S118" s="23">
        <v>0</v>
      </c>
      <c r="T118" s="23">
        <v>169910</v>
      </c>
      <c r="U118" s="15" t="s">
        <v>302</v>
      </c>
      <c r="V118" s="23">
        <f t="shared" si="1"/>
        <v>279979</v>
      </c>
      <c r="W118" s="21"/>
      <c r="X118" s="37"/>
    </row>
    <row r="119" spans="1:24" ht="12" customHeight="1" x14ac:dyDescent="0.2">
      <c r="A119" s="37"/>
      <c r="B119" s="14">
        <v>43586</v>
      </c>
      <c r="C119" s="15">
        <v>239222</v>
      </c>
      <c r="D119" s="15">
        <v>135</v>
      </c>
      <c r="E119" s="16" t="s">
        <v>49</v>
      </c>
      <c r="F119" s="25" t="s">
        <v>33</v>
      </c>
      <c r="G119" s="16" t="s">
        <v>140</v>
      </c>
      <c r="H119" s="16" t="s">
        <v>128</v>
      </c>
      <c r="I119" s="16" t="s">
        <v>26</v>
      </c>
      <c r="J119" s="18" t="s">
        <v>303</v>
      </c>
      <c r="K119" s="19">
        <v>43608</v>
      </c>
      <c r="L119" s="20">
        <v>43608</v>
      </c>
      <c r="M119" s="16" t="s">
        <v>36</v>
      </c>
      <c r="N119" s="21" t="s">
        <v>29</v>
      </c>
      <c r="O119" s="15">
        <v>1</v>
      </c>
      <c r="P119" s="15">
        <v>2019</v>
      </c>
      <c r="Q119" s="51">
        <v>31448</v>
      </c>
      <c r="R119" s="22" t="s">
        <v>30</v>
      </c>
      <c r="S119" s="23">
        <v>20100</v>
      </c>
      <c r="T119" s="24">
        <v>0</v>
      </c>
      <c r="U119" s="15" t="s">
        <v>31</v>
      </c>
      <c r="V119" s="23">
        <f t="shared" si="1"/>
        <v>51548</v>
      </c>
      <c r="W119" s="21"/>
      <c r="X119" s="37"/>
    </row>
    <row r="120" spans="1:24" ht="12" customHeight="1" x14ac:dyDescent="0.2">
      <c r="A120" s="37"/>
      <c r="B120" s="14">
        <v>43586</v>
      </c>
      <c r="C120" s="15">
        <v>236527</v>
      </c>
      <c r="D120" s="15">
        <v>120</v>
      </c>
      <c r="E120" s="16" t="s">
        <v>263</v>
      </c>
      <c r="F120" s="16" t="s">
        <v>264</v>
      </c>
      <c r="G120" s="17" t="s">
        <v>286</v>
      </c>
      <c r="H120" s="17" t="s">
        <v>128</v>
      </c>
      <c r="I120" s="17" t="s">
        <v>26</v>
      </c>
      <c r="J120" s="18" t="s">
        <v>287</v>
      </c>
      <c r="K120" s="19">
        <v>43591</v>
      </c>
      <c r="L120" s="20">
        <v>43591</v>
      </c>
      <c r="M120" s="16" t="s">
        <v>36</v>
      </c>
      <c r="N120" s="21" t="s">
        <v>29</v>
      </c>
      <c r="O120" s="15">
        <v>1</v>
      </c>
      <c r="P120" s="15">
        <v>2019</v>
      </c>
      <c r="Q120" s="51">
        <v>31448</v>
      </c>
      <c r="R120" s="22" t="s">
        <v>30</v>
      </c>
      <c r="S120" s="23">
        <v>0</v>
      </c>
      <c r="T120" s="24">
        <v>0</v>
      </c>
      <c r="U120" s="15" t="s">
        <v>31</v>
      </c>
      <c r="V120" s="23">
        <f t="shared" si="1"/>
        <v>31448</v>
      </c>
      <c r="W120" s="21"/>
      <c r="X120" s="37"/>
    </row>
    <row r="121" spans="1:24" ht="12" customHeight="1" x14ac:dyDescent="0.2">
      <c r="B121" s="26">
        <v>43617</v>
      </c>
      <c r="C121" s="27">
        <v>248128</v>
      </c>
      <c r="D121" s="27">
        <v>168</v>
      </c>
      <c r="E121" s="25" t="s">
        <v>51</v>
      </c>
      <c r="F121" s="16" t="s">
        <v>52</v>
      </c>
      <c r="G121" s="28" t="s">
        <v>53</v>
      </c>
      <c r="H121" s="28" t="s">
        <v>25</v>
      </c>
      <c r="I121" s="28" t="s">
        <v>26</v>
      </c>
      <c r="J121" s="29" t="s">
        <v>54</v>
      </c>
      <c r="K121" s="30">
        <v>43640</v>
      </c>
      <c r="L121" s="31">
        <v>43640</v>
      </c>
      <c r="M121" s="25" t="s">
        <v>55</v>
      </c>
      <c r="N121" s="32" t="s">
        <v>56</v>
      </c>
      <c r="O121" s="33">
        <v>1</v>
      </c>
      <c r="P121" s="27">
        <v>2019</v>
      </c>
      <c r="Q121" s="52">
        <v>41848</v>
      </c>
      <c r="R121" s="34" t="s">
        <v>30</v>
      </c>
      <c r="S121" s="23">
        <v>18000</v>
      </c>
      <c r="T121" s="23">
        <v>0</v>
      </c>
      <c r="U121" s="58" t="s">
        <v>31</v>
      </c>
      <c r="V121" s="23">
        <f t="shared" si="1"/>
        <v>59848</v>
      </c>
      <c r="W121" s="59" t="s">
        <v>498</v>
      </c>
      <c r="X121" s="1"/>
    </row>
    <row r="122" spans="1:24" ht="12" customHeight="1" x14ac:dyDescent="0.2">
      <c r="B122" s="26">
        <v>43617</v>
      </c>
      <c r="C122" s="15">
        <v>241949</v>
      </c>
      <c r="D122" s="15">
        <v>148</v>
      </c>
      <c r="E122" s="16" t="s">
        <v>57</v>
      </c>
      <c r="F122" s="25" t="s">
        <v>58</v>
      </c>
      <c r="G122" s="17" t="s">
        <v>59</v>
      </c>
      <c r="H122" s="17" t="s">
        <v>25</v>
      </c>
      <c r="I122" s="17" t="s">
        <v>26</v>
      </c>
      <c r="J122" s="18" t="s">
        <v>60</v>
      </c>
      <c r="K122" s="19">
        <v>43628</v>
      </c>
      <c r="L122" s="20">
        <v>43629</v>
      </c>
      <c r="M122" s="16" t="s">
        <v>36</v>
      </c>
      <c r="N122" s="21" t="s">
        <v>29</v>
      </c>
      <c r="O122" s="15">
        <v>2</v>
      </c>
      <c r="P122" s="15">
        <v>2019</v>
      </c>
      <c r="Q122" s="51">
        <v>110069</v>
      </c>
      <c r="R122" s="22" t="s">
        <v>30</v>
      </c>
      <c r="S122" s="23">
        <v>15500</v>
      </c>
      <c r="T122" s="24">
        <v>0</v>
      </c>
      <c r="U122" s="58" t="s">
        <v>31</v>
      </c>
      <c r="V122" s="23">
        <f t="shared" si="1"/>
        <v>125569</v>
      </c>
      <c r="W122" s="21"/>
      <c r="X122" s="1"/>
    </row>
    <row r="123" spans="1:24" ht="12" customHeight="1" x14ac:dyDescent="0.2">
      <c r="B123" s="26">
        <v>43617</v>
      </c>
      <c r="C123" s="27">
        <v>245982</v>
      </c>
      <c r="D123" s="27">
        <v>161</v>
      </c>
      <c r="E123" s="25" t="s">
        <v>61</v>
      </c>
      <c r="F123" s="25" t="s">
        <v>33</v>
      </c>
      <c r="G123" s="28" t="s">
        <v>62</v>
      </c>
      <c r="H123" s="28" t="s">
        <v>25</v>
      </c>
      <c r="I123" s="28" t="s">
        <v>26</v>
      </c>
      <c r="J123" s="29" t="s">
        <v>63</v>
      </c>
      <c r="K123" s="30">
        <v>43640</v>
      </c>
      <c r="L123" s="31">
        <v>43644</v>
      </c>
      <c r="M123" s="25" t="s">
        <v>36</v>
      </c>
      <c r="N123" s="32" t="s">
        <v>29</v>
      </c>
      <c r="O123" s="33">
        <v>5</v>
      </c>
      <c r="P123" s="27">
        <v>2019</v>
      </c>
      <c r="Q123" s="52">
        <v>345932</v>
      </c>
      <c r="R123" s="34" t="s">
        <v>30</v>
      </c>
      <c r="S123" s="23">
        <f>10000+1000+1000+4700+5000+17000+6500+6500</f>
        <v>51700</v>
      </c>
      <c r="T123" s="24">
        <v>0</v>
      </c>
      <c r="U123" s="58" t="s">
        <v>31</v>
      </c>
      <c r="V123" s="23">
        <f t="shared" si="1"/>
        <v>397632</v>
      </c>
      <c r="W123" s="21"/>
      <c r="X123" s="1"/>
    </row>
    <row r="124" spans="1:24" ht="12" customHeight="1" x14ac:dyDescent="0.2">
      <c r="A124" s="37"/>
      <c r="B124" s="26">
        <v>43617</v>
      </c>
      <c r="C124" s="27">
        <v>245995</v>
      </c>
      <c r="D124" s="27">
        <v>160</v>
      </c>
      <c r="E124" s="25" t="s">
        <v>45</v>
      </c>
      <c r="F124" s="25" t="s">
        <v>46</v>
      </c>
      <c r="G124" s="28" t="s">
        <v>64</v>
      </c>
      <c r="H124" s="28" t="s">
        <v>25</v>
      </c>
      <c r="I124" s="28" t="s">
        <v>26</v>
      </c>
      <c r="J124" s="29" t="s">
        <v>65</v>
      </c>
      <c r="K124" s="30">
        <v>43640</v>
      </c>
      <c r="L124" s="31">
        <v>43644</v>
      </c>
      <c r="M124" s="25" t="s">
        <v>36</v>
      </c>
      <c r="N124" s="32" t="s">
        <v>29</v>
      </c>
      <c r="O124" s="33">
        <v>5</v>
      </c>
      <c r="P124" s="27">
        <v>2019</v>
      </c>
      <c r="Q124" s="52">
        <v>345932</v>
      </c>
      <c r="R124" s="34" t="s">
        <v>30</v>
      </c>
      <c r="S124" s="23">
        <v>13000</v>
      </c>
      <c r="T124" s="24">
        <v>0</v>
      </c>
      <c r="U124" s="58" t="s">
        <v>31</v>
      </c>
      <c r="V124" s="23">
        <f t="shared" si="1"/>
        <v>358932</v>
      </c>
      <c r="W124" s="21"/>
      <c r="X124" s="37"/>
    </row>
    <row r="125" spans="1:24" ht="12" customHeight="1" x14ac:dyDescent="0.2">
      <c r="A125" s="37"/>
      <c r="B125" s="26">
        <v>43617</v>
      </c>
      <c r="C125" s="27">
        <v>245985</v>
      </c>
      <c r="D125" s="27">
        <v>159</v>
      </c>
      <c r="E125" s="25" t="s">
        <v>32</v>
      </c>
      <c r="F125" s="16" t="s">
        <v>33</v>
      </c>
      <c r="G125" s="28" t="s">
        <v>180</v>
      </c>
      <c r="H125" s="28" t="s">
        <v>128</v>
      </c>
      <c r="I125" s="28" t="s">
        <v>26</v>
      </c>
      <c r="J125" s="29" t="s">
        <v>304</v>
      </c>
      <c r="K125" s="30">
        <v>43634</v>
      </c>
      <c r="L125" s="31">
        <v>43634</v>
      </c>
      <c r="M125" s="25" t="s">
        <v>36</v>
      </c>
      <c r="N125" s="32" t="s">
        <v>29</v>
      </c>
      <c r="O125" s="33">
        <v>1</v>
      </c>
      <c r="P125" s="27">
        <v>2019</v>
      </c>
      <c r="Q125" s="52">
        <v>31448</v>
      </c>
      <c r="R125" s="34" t="s">
        <v>30</v>
      </c>
      <c r="S125" s="23">
        <v>0</v>
      </c>
      <c r="T125" s="39">
        <f>3000+3000</f>
        <v>6000</v>
      </c>
      <c r="U125" s="15" t="s">
        <v>31</v>
      </c>
      <c r="V125" s="23">
        <f t="shared" si="1"/>
        <v>37448</v>
      </c>
      <c r="W125" s="21"/>
      <c r="X125" s="37"/>
    </row>
    <row r="126" spans="1:24" s="37" customFormat="1" ht="12" customHeight="1" x14ac:dyDescent="0.2">
      <c r="B126" s="26">
        <v>43617</v>
      </c>
      <c r="C126" s="27">
        <v>246432</v>
      </c>
      <c r="D126" s="27">
        <v>157</v>
      </c>
      <c r="E126" s="25" t="s">
        <v>186</v>
      </c>
      <c r="F126" s="16" t="s">
        <v>186</v>
      </c>
      <c r="G126" s="28" t="s">
        <v>305</v>
      </c>
      <c r="H126" s="28" t="s">
        <v>25</v>
      </c>
      <c r="I126" s="28" t="s">
        <v>75</v>
      </c>
      <c r="J126" s="29" t="s">
        <v>306</v>
      </c>
      <c r="K126" s="30">
        <v>43634</v>
      </c>
      <c r="L126" s="31">
        <v>43638</v>
      </c>
      <c r="M126" s="25" t="s">
        <v>167</v>
      </c>
      <c r="N126" s="32" t="s">
        <v>29</v>
      </c>
      <c r="O126" s="33">
        <v>5</v>
      </c>
      <c r="P126" s="27">
        <v>2019</v>
      </c>
      <c r="Q126" s="51">
        <v>733824</v>
      </c>
      <c r="R126" s="34" t="s">
        <v>30</v>
      </c>
      <c r="S126" s="23">
        <v>0</v>
      </c>
      <c r="T126" s="23">
        <v>1256431</v>
      </c>
      <c r="U126" s="15" t="s">
        <v>307</v>
      </c>
      <c r="V126" s="23">
        <f t="shared" si="1"/>
        <v>1990255</v>
      </c>
      <c r="W126" s="21"/>
    </row>
    <row r="127" spans="1:24" s="37" customFormat="1" ht="12" customHeight="1" x14ac:dyDescent="0.2">
      <c r="B127" s="26">
        <v>43617</v>
      </c>
      <c r="C127" s="27">
        <v>247231</v>
      </c>
      <c r="D127" s="27">
        <v>166</v>
      </c>
      <c r="E127" s="25" t="s">
        <v>125</v>
      </c>
      <c r="F127" s="16" t="s">
        <v>126</v>
      </c>
      <c r="G127" s="28" t="s">
        <v>308</v>
      </c>
      <c r="H127" s="28" t="s">
        <v>128</v>
      </c>
      <c r="I127" s="28" t="s">
        <v>26</v>
      </c>
      <c r="J127" s="29" t="s">
        <v>309</v>
      </c>
      <c r="K127" s="30">
        <v>43637</v>
      </c>
      <c r="L127" s="31">
        <v>43637</v>
      </c>
      <c r="M127" s="25" t="s">
        <v>36</v>
      </c>
      <c r="N127" s="32" t="s">
        <v>29</v>
      </c>
      <c r="O127" s="33">
        <v>1</v>
      </c>
      <c r="P127" s="27">
        <v>2019</v>
      </c>
      <c r="Q127" s="52">
        <v>31448</v>
      </c>
      <c r="R127" s="34" t="s">
        <v>30</v>
      </c>
      <c r="S127" s="23">
        <v>0</v>
      </c>
      <c r="T127" s="39">
        <v>0</v>
      </c>
      <c r="U127" s="15" t="s">
        <v>31</v>
      </c>
      <c r="V127" s="23">
        <f t="shared" si="1"/>
        <v>31448</v>
      </c>
      <c r="W127" s="21"/>
    </row>
    <row r="128" spans="1:24" s="37" customFormat="1" ht="12" customHeight="1" x14ac:dyDescent="0.2">
      <c r="B128" s="26">
        <v>43617</v>
      </c>
      <c r="C128" s="27">
        <v>245155</v>
      </c>
      <c r="D128" s="27">
        <v>165</v>
      </c>
      <c r="E128" s="25" t="s">
        <v>22</v>
      </c>
      <c r="F128" s="16" t="s">
        <v>23</v>
      </c>
      <c r="G128" s="28" t="s">
        <v>59</v>
      </c>
      <c r="H128" s="28" t="s">
        <v>25</v>
      </c>
      <c r="I128" s="28" t="s">
        <v>26</v>
      </c>
      <c r="J128" s="29" t="s">
        <v>310</v>
      </c>
      <c r="K128" s="30">
        <v>43628</v>
      </c>
      <c r="L128" s="31">
        <v>43630</v>
      </c>
      <c r="M128" s="25" t="s">
        <v>28</v>
      </c>
      <c r="N128" s="32" t="s">
        <v>29</v>
      </c>
      <c r="O128" s="33">
        <v>3</v>
      </c>
      <c r="P128" s="27">
        <v>2019</v>
      </c>
      <c r="Q128" s="52">
        <v>188690</v>
      </c>
      <c r="R128" s="34" t="s">
        <v>30</v>
      </c>
      <c r="S128" s="23">
        <v>36000</v>
      </c>
      <c r="T128" s="23">
        <v>52658</v>
      </c>
      <c r="U128" s="15" t="s">
        <v>311</v>
      </c>
      <c r="V128" s="23">
        <f t="shared" si="1"/>
        <v>277348</v>
      </c>
      <c r="W128" s="21"/>
    </row>
    <row r="129" spans="2:23" s="37" customFormat="1" ht="12" customHeight="1" x14ac:dyDescent="0.2">
      <c r="B129" s="26">
        <v>43617</v>
      </c>
      <c r="C129" s="27">
        <v>247324</v>
      </c>
      <c r="D129" s="27">
        <v>167</v>
      </c>
      <c r="E129" s="25" t="s">
        <v>312</v>
      </c>
      <c r="F129" s="16" t="s">
        <v>313</v>
      </c>
      <c r="G129" s="28" t="s">
        <v>308</v>
      </c>
      <c r="H129" s="28" t="s">
        <v>128</v>
      </c>
      <c r="I129" s="28" t="s">
        <v>26</v>
      </c>
      <c r="J129" s="29" t="s">
        <v>314</v>
      </c>
      <c r="K129" s="30">
        <v>43637</v>
      </c>
      <c r="L129" s="31">
        <v>43637</v>
      </c>
      <c r="M129" s="25" t="s">
        <v>36</v>
      </c>
      <c r="N129" s="32" t="s">
        <v>29</v>
      </c>
      <c r="O129" s="33">
        <v>1</v>
      </c>
      <c r="P129" s="27">
        <v>2019</v>
      </c>
      <c r="Q129" s="52">
        <v>31448</v>
      </c>
      <c r="R129" s="34" t="s">
        <v>30</v>
      </c>
      <c r="S129" s="23">
        <f>2100+1350+2100+1350</f>
        <v>6900</v>
      </c>
      <c r="T129" s="39">
        <v>0</v>
      </c>
      <c r="U129" s="15" t="s">
        <v>31</v>
      </c>
      <c r="V129" s="23">
        <f t="shared" si="1"/>
        <v>38348</v>
      </c>
      <c r="W129" s="21"/>
    </row>
    <row r="130" spans="2:23" s="37" customFormat="1" ht="12" customHeight="1" x14ac:dyDescent="0.2">
      <c r="B130" s="26">
        <v>43617</v>
      </c>
      <c r="C130" s="15">
        <v>242280</v>
      </c>
      <c r="D130" s="15">
        <v>150</v>
      </c>
      <c r="E130" s="16" t="s">
        <v>37</v>
      </c>
      <c r="F130" s="16" t="s">
        <v>38</v>
      </c>
      <c r="G130" s="17" t="s">
        <v>308</v>
      </c>
      <c r="H130" s="17" t="s">
        <v>128</v>
      </c>
      <c r="I130" s="17" t="s">
        <v>26</v>
      </c>
      <c r="J130" s="18" t="s">
        <v>315</v>
      </c>
      <c r="K130" s="19">
        <v>43621</v>
      </c>
      <c r="L130" s="20">
        <v>43621</v>
      </c>
      <c r="M130" s="16" t="s">
        <v>28</v>
      </c>
      <c r="N130" s="21" t="s">
        <v>29</v>
      </c>
      <c r="O130" s="15">
        <v>1</v>
      </c>
      <c r="P130" s="15">
        <v>2019</v>
      </c>
      <c r="Q130" s="51">
        <v>31448</v>
      </c>
      <c r="R130" s="22" t="s">
        <v>111</v>
      </c>
      <c r="S130" s="23">
        <v>9100</v>
      </c>
      <c r="T130" s="24">
        <v>30260</v>
      </c>
      <c r="U130" s="15" t="s">
        <v>31</v>
      </c>
      <c r="V130" s="23">
        <f t="shared" si="1"/>
        <v>70808</v>
      </c>
      <c r="W130" s="21"/>
    </row>
    <row r="131" spans="2:23" s="37" customFormat="1" ht="12" customHeight="1" x14ac:dyDescent="0.2">
      <c r="B131" s="26">
        <v>43617</v>
      </c>
      <c r="C131" s="27">
        <v>244585</v>
      </c>
      <c r="D131" s="27">
        <v>153</v>
      </c>
      <c r="E131" s="25" t="s">
        <v>195</v>
      </c>
      <c r="F131" s="16" t="s">
        <v>196</v>
      </c>
      <c r="G131" s="28" t="s">
        <v>316</v>
      </c>
      <c r="H131" s="28" t="s">
        <v>25</v>
      </c>
      <c r="I131" s="28" t="s">
        <v>75</v>
      </c>
      <c r="J131" s="29" t="s">
        <v>317</v>
      </c>
      <c r="K131" s="30">
        <v>43626</v>
      </c>
      <c r="L131" s="31">
        <v>43631</v>
      </c>
      <c r="M131" s="25" t="s">
        <v>36</v>
      </c>
      <c r="N131" s="32" t="s">
        <v>29</v>
      </c>
      <c r="O131" s="33">
        <v>6</v>
      </c>
      <c r="P131" s="27">
        <v>2019</v>
      </c>
      <c r="Q131" s="51">
        <v>485668</v>
      </c>
      <c r="R131" s="34" t="s">
        <v>30</v>
      </c>
      <c r="S131" s="40">
        <v>0</v>
      </c>
      <c r="T131" s="23">
        <v>1214081</v>
      </c>
      <c r="U131" s="15" t="s">
        <v>318</v>
      </c>
      <c r="V131" s="23">
        <f t="shared" ref="V131:V194" si="2">SUM(Q131+S131+T131)</f>
        <v>1699749</v>
      </c>
      <c r="W131" s="21"/>
    </row>
    <row r="132" spans="2:23" s="37" customFormat="1" ht="12" customHeight="1" x14ac:dyDescent="0.2">
      <c r="B132" s="26">
        <v>43617</v>
      </c>
      <c r="C132" s="27">
        <v>245187</v>
      </c>
      <c r="D132" s="27">
        <v>158</v>
      </c>
      <c r="E132" s="25" t="s">
        <v>102</v>
      </c>
      <c r="F132" s="16" t="s">
        <v>103</v>
      </c>
      <c r="G132" s="28" t="s">
        <v>319</v>
      </c>
      <c r="H132" s="28" t="s">
        <v>128</v>
      </c>
      <c r="I132" s="28" t="s">
        <v>26</v>
      </c>
      <c r="J132" s="29" t="s">
        <v>320</v>
      </c>
      <c r="K132" s="30">
        <v>43628</v>
      </c>
      <c r="L132" s="31">
        <v>43628</v>
      </c>
      <c r="M132" s="25" t="s">
        <v>36</v>
      </c>
      <c r="N132" s="32" t="s">
        <v>29</v>
      </c>
      <c r="O132" s="33">
        <v>1</v>
      </c>
      <c r="P132" s="27">
        <v>2019</v>
      </c>
      <c r="Q132" s="52">
        <v>31448</v>
      </c>
      <c r="R132" s="34" t="s">
        <v>30</v>
      </c>
      <c r="S132" s="23">
        <v>0</v>
      </c>
      <c r="T132" s="39">
        <f>2200+2500</f>
        <v>4700</v>
      </c>
      <c r="U132" s="15" t="s">
        <v>31</v>
      </c>
      <c r="V132" s="23">
        <f t="shared" si="2"/>
        <v>36148</v>
      </c>
      <c r="W132" s="21"/>
    </row>
    <row r="133" spans="2:23" s="37" customFormat="1" ht="12" customHeight="1" x14ac:dyDescent="0.2">
      <c r="B133" s="26">
        <v>43617</v>
      </c>
      <c r="C133" s="27">
        <v>247726</v>
      </c>
      <c r="D133" s="27">
        <v>176</v>
      </c>
      <c r="E133" s="25" t="s">
        <v>102</v>
      </c>
      <c r="F133" s="16" t="s">
        <v>103</v>
      </c>
      <c r="G133" s="28" t="s">
        <v>300</v>
      </c>
      <c r="H133" s="28" t="s">
        <v>25</v>
      </c>
      <c r="I133" s="28" t="s">
        <v>26</v>
      </c>
      <c r="J133" s="29" t="s">
        <v>321</v>
      </c>
      <c r="K133" s="30">
        <v>43641</v>
      </c>
      <c r="L133" s="31">
        <v>43644</v>
      </c>
      <c r="M133" s="25" t="s">
        <v>36</v>
      </c>
      <c r="N133" s="32" t="s">
        <v>29</v>
      </c>
      <c r="O133" s="33">
        <v>4</v>
      </c>
      <c r="P133" s="27">
        <v>2019</v>
      </c>
      <c r="Q133" s="52">
        <v>267311</v>
      </c>
      <c r="R133" s="34" t="s">
        <v>30</v>
      </c>
      <c r="S133" s="23">
        <f>2500+1000+4700+2000+2500+6000+6000+20000</f>
        <v>44700</v>
      </c>
      <c r="T133" s="23">
        <v>133698</v>
      </c>
      <c r="U133" s="15" t="s">
        <v>322</v>
      </c>
      <c r="V133" s="23">
        <f t="shared" si="2"/>
        <v>445709</v>
      </c>
      <c r="W133" s="21"/>
    </row>
    <row r="134" spans="2:23" s="37" customFormat="1" ht="12" customHeight="1" x14ac:dyDescent="0.2">
      <c r="B134" s="26">
        <v>43617</v>
      </c>
      <c r="C134" s="27">
        <v>244584</v>
      </c>
      <c r="D134" s="27">
        <v>147</v>
      </c>
      <c r="E134" s="25" t="s">
        <v>77</v>
      </c>
      <c r="F134" s="16" t="s">
        <v>78</v>
      </c>
      <c r="G134" s="28" t="s">
        <v>323</v>
      </c>
      <c r="H134" s="28" t="s">
        <v>25</v>
      </c>
      <c r="I134" s="28" t="s">
        <v>75</v>
      </c>
      <c r="J134" s="29" t="s">
        <v>324</v>
      </c>
      <c r="K134" s="30">
        <v>43624</v>
      </c>
      <c r="L134" s="31">
        <v>43631</v>
      </c>
      <c r="M134" s="25" t="s">
        <v>55</v>
      </c>
      <c r="N134" s="32" t="s">
        <v>56</v>
      </c>
      <c r="O134" s="33">
        <v>6</v>
      </c>
      <c r="P134" s="27">
        <v>2019</v>
      </c>
      <c r="Q134" s="51">
        <v>1732830</v>
      </c>
      <c r="R134" s="34" t="s">
        <v>30</v>
      </c>
      <c r="S134" s="40">
        <v>0</v>
      </c>
      <c r="T134" s="23">
        <v>1214081</v>
      </c>
      <c r="U134" s="15" t="s">
        <v>325</v>
      </c>
      <c r="V134" s="23">
        <f t="shared" si="2"/>
        <v>2946911</v>
      </c>
      <c r="W134" s="21"/>
    </row>
    <row r="135" spans="2:23" s="37" customFormat="1" ht="12" customHeight="1" x14ac:dyDescent="0.2">
      <c r="B135" s="26">
        <v>43617</v>
      </c>
      <c r="C135" s="27">
        <v>244186</v>
      </c>
      <c r="D135" s="27">
        <v>159</v>
      </c>
      <c r="E135" s="25" t="s">
        <v>92</v>
      </c>
      <c r="F135" s="25" t="s">
        <v>93</v>
      </c>
      <c r="G135" s="28" t="s">
        <v>292</v>
      </c>
      <c r="H135" s="28" t="s">
        <v>25</v>
      </c>
      <c r="I135" s="28" t="s">
        <v>26</v>
      </c>
      <c r="J135" s="29" t="s">
        <v>326</v>
      </c>
      <c r="K135" s="30">
        <v>43630</v>
      </c>
      <c r="L135" s="31">
        <v>43631</v>
      </c>
      <c r="M135" s="25" t="s">
        <v>36</v>
      </c>
      <c r="N135" s="32" t="s">
        <v>29</v>
      </c>
      <c r="O135" s="33">
        <v>2</v>
      </c>
      <c r="P135" s="27">
        <v>2019</v>
      </c>
      <c r="Q135" s="52">
        <v>110069</v>
      </c>
      <c r="R135" s="34" t="s">
        <v>30</v>
      </c>
      <c r="S135" s="23">
        <v>38000</v>
      </c>
      <c r="T135" s="23">
        <v>51482</v>
      </c>
      <c r="U135" s="15" t="s">
        <v>327</v>
      </c>
      <c r="V135" s="23">
        <f t="shared" si="2"/>
        <v>199551</v>
      </c>
      <c r="W135" s="21"/>
    </row>
    <row r="136" spans="2:23" s="37" customFormat="1" ht="12" customHeight="1" x14ac:dyDescent="0.2">
      <c r="B136" s="26">
        <v>43617</v>
      </c>
      <c r="C136" s="27">
        <v>247594</v>
      </c>
      <c r="D136" s="27">
        <v>173</v>
      </c>
      <c r="E136" s="25" t="s">
        <v>255</v>
      </c>
      <c r="F136" s="16" t="s">
        <v>256</v>
      </c>
      <c r="G136" s="28" t="s">
        <v>47</v>
      </c>
      <c r="H136" s="28" t="s">
        <v>25</v>
      </c>
      <c r="I136" s="28" t="s">
        <v>26</v>
      </c>
      <c r="J136" s="29" t="s">
        <v>328</v>
      </c>
      <c r="K136" s="30">
        <v>43642</v>
      </c>
      <c r="L136" s="31">
        <v>43644</v>
      </c>
      <c r="M136" s="25" t="s">
        <v>36</v>
      </c>
      <c r="N136" s="32" t="s">
        <v>86</v>
      </c>
      <c r="O136" s="33">
        <v>3</v>
      </c>
      <c r="P136" s="27">
        <v>2019</v>
      </c>
      <c r="Q136" s="52">
        <v>110069</v>
      </c>
      <c r="R136" s="34" t="s">
        <v>30</v>
      </c>
      <c r="S136" s="23">
        <f>14000+1658+2161</f>
        <v>17819</v>
      </c>
      <c r="T136" s="23">
        <v>208788</v>
      </c>
      <c r="U136" s="15" t="s">
        <v>329</v>
      </c>
      <c r="V136" s="23">
        <f t="shared" si="2"/>
        <v>336676</v>
      </c>
      <c r="W136" s="21"/>
    </row>
    <row r="137" spans="2:23" s="37" customFormat="1" ht="12" customHeight="1" x14ac:dyDescent="0.2">
      <c r="B137" s="26">
        <v>43617</v>
      </c>
      <c r="C137" s="27">
        <v>244925</v>
      </c>
      <c r="D137" s="27">
        <v>156</v>
      </c>
      <c r="E137" s="25" t="s">
        <v>171</v>
      </c>
      <c r="F137" s="25" t="s">
        <v>169</v>
      </c>
      <c r="G137" s="28" t="s">
        <v>130</v>
      </c>
      <c r="H137" s="28" t="s">
        <v>128</v>
      </c>
      <c r="I137" s="28" t="s">
        <v>26</v>
      </c>
      <c r="J137" s="29" t="s">
        <v>330</v>
      </c>
      <c r="K137" s="30">
        <v>43624</v>
      </c>
      <c r="L137" s="31">
        <v>43624</v>
      </c>
      <c r="M137" s="25" t="s">
        <v>36</v>
      </c>
      <c r="N137" s="32" t="s">
        <v>29</v>
      </c>
      <c r="O137" s="33">
        <v>1</v>
      </c>
      <c r="P137" s="27">
        <v>2019</v>
      </c>
      <c r="Q137" s="52">
        <v>31448</v>
      </c>
      <c r="R137" s="34" t="s">
        <v>30</v>
      </c>
      <c r="S137" s="23">
        <f>3600+4000</f>
        <v>7600</v>
      </c>
      <c r="T137" s="23">
        <f>5000+2800</f>
        <v>7800</v>
      </c>
      <c r="U137" s="15" t="s">
        <v>31</v>
      </c>
      <c r="V137" s="23">
        <f t="shared" si="2"/>
        <v>46848</v>
      </c>
      <c r="W137" s="21"/>
    </row>
    <row r="138" spans="2:23" s="37" customFormat="1" ht="12" customHeight="1" x14ac:dyDescent="0.2">
      <c r="B138" s="26">
        <v>43617</v>
      </c>
      <c r="C138" s="27">
        <v>245186</v>
      </c>
      <c r="D138" s="27">
        <v>163</v>
      </c>
      <c r="E138" s="25" t="s">
        <v>171</v>
      </c>
      <c r="F138" s="25" t="s">
        <v>169</v>
      </c>
      <c r="G138" s="28" t="s">
        <v>319</v>
      </c>
      <c r="H138" s="28" t="s">
        <v>128</v>
      </c>
      <c r="I138" s="28" t="s">
        <v>26</v>
      </c>
      <c r="J138" s="29" t="s">
        <v>331</v>
      </c>
      <c r="K138" s="30">
        <v>43628</v>
      </c>
      <c r="L138" s="31">
        <v>43628</v>
      </c>
      <c r="M138" s="25" t="s">
        <v>36</v>
      </c>
      <c r="N138" s="32" t="s">
        <v>29</v>
      </c>
      <c r="O138" s="33">
        <v>1</v>
      </c>
      <c r="P138" s="27">
        <v>2019</v>
      </c>
      <c r="Q138" s="52">
        <v>31448</v>
      </c>
      <c r="R138" s="34" t="s">
        <v>30</v>
      </c>
      <c r="S138" s="23">
        <f>3290+4720</f>
        <v>8010</v>
      </c>
      <c r="T138" s="39">
        <f>2200+2500</f>
        <v>4700</v>
      </c>
      <c r="U138" s="15" t="s">
        <v>31</v>
      </c>
      <c r="V138" s="23">
        <f t="shared" si="2"/>
        <v>44158</v>
      </c>
      <c r="W138" s="21"/>
    </row>
    <row r="139" spans="2:23" s="37" customFormat="1" ht="12" customHeight="1" x14ac:dyDescent="0.2">
      <c r="B139" s="26">
        <v>43617</v>
      </c>
      <c r="C139" s="27">
        <v>248787</v>
      </c>
      <c r="D139" s="27">
        <v>169</v>
      </c>
      <c r="E139" s="25" t="s">
        <v>171</v>
      </c>
      <c r="F139" s="25" t="s">
        <v>169</v>
      </c>
      <c r="G139" s="25" t="s">
        <v>140</v>
      </c>
      <c r="H139" s="25" t="s">
        <v>128</v>
      </c>
      <c r="I139" s="25" t="s">
        <v>26</v>
      </c>
      <c r="J139" s="29" t="s">
        <v>332</v>
      </c>
      <c r="K139" s="30">
        <v>43642</v>
      </c>
      <c r="L139" s="31">
        <v>43642</v>
      </c>
      <c r="M139" s="25" t="s">
        <v>36</v>
      </c>
      <c r="N139" s="32" t="s">
        <v>29</v>
      </c>
      <c r="O139" s="33">
        <v>1</v>
      </c>
      <c r="P139" s="27">
        <v>2019</v>
      </c>
      <c r="Q139" s="52">
        <v>31448</v>
      </c>
      <c r="R139" s="34" t="s">
        <v>30</v>
      </c>
      <c r="S139" s="23">
        <f>2900+2900</f>
        <v>5800</v>
      </c>
      <c r="T139" s="39">
        <f>3300+2800</f>
        <v>6100</v>
      </c>
      <c r="U139" s="15" t="s">
        <v>31</v>
      </c>
      <c r="V139" s="23">
        <f t="shared" si="2"/>
        <v>43348</v>
      </c>
      <c r="W139" s="21"/>
    </row>
    <row r="140" spans="2:23" s="37" customFormat="1" ht="12" customHeight="1" x14ac:dyDescent="0.2">
      <c r="B140" s="26">
        <v>43617</v>
      </c>
      <c r="C140" s="27">
        <v>247403</v>
      </c>
      <c r="D140" s="27">
        <v>172</v>
      </c>
      <c r="E140" s="25" t="s">
        <v>171</v>
      </c>
      <c r="F140" s="25" t="s">
        <v>169</v>
      </c>
      <c r="G140" s="28" t="s">
        <v>333</v>
      </c>
      <c r="H140" s="28" t="s">
        <v>128</v>
      </c>
      <c r="I140" s="28" t="s">
        <v>26</v>
      </c>
      <c r="J140" s="29" t="s">
        <v>334</v>
      </c>
      <c r="K140" s="30">
        <v>43636</v>
      </c>
      <c r="L140" s="31">
        <v>43637</v>
      </c>
      <c r="M140" s="25" t="s">
        <v>36</v>
      </c>
      <c r="N140" s="32" t="s">
        <v>29</v>
      </c>
      <c r="O140" s="33">
        <v>2</v>
      </c>
      <c r="P140" s="27">
        <v>2019</v>
      </c>
      <c r="Q140" s="52">
        <v>78621</v>
      </c>
      <c r="R140" s="34" t="s">
        <v>30</v>
      </c>
      <c r="S140" s="23">
        <f>2200+4060+3420</f>
        <v>9680</v>
      </c>
      <c r="T140" s="39">
        <f>7700+7700</f>
        <v>15400</v>
      </c>
      <c r="U140" s="15" t="s">
        <v>31</v>
      </c>
      <c r="V140" s="23">
        <f t="shared" si="2"/>
        <v>103701</v>
      </c>
      <c r="W140" s="21"/>
    </row>
    <row r="141" spans="2:23" s="37" customFormat="1" ht="12" customHeight="1" x14ac:dyDescent="0.2">
      <c r="B141" s="26">
        <v>43617</v>
      </c>
      <c r="C141" s="27">
        <v>248184</v>
      </c>
      <c r="D141" s="27">
        <v>175</v>
      </c>
      <c r="E141" s="25" t="s">
        <v>171</v>
      </c>
      <c r="F141" s="25" t="s">
        <v>169</v>
      </c>
      <c r="G141" s="41" t="s">
        <v>53</v>
      </c>
      <c r="H141" s="41" t="s">
        <v>25</v>
      </c>
      <c r="I141" s="41" t="s">
        <v>26</v>
      </c>
      <c r="J141" s="29" t="s">
        <v>335</v>
      </c>
      <c r="K141" s="30">
        <v>43640</v>
      </c>
      <c r="L141" s="31">
        <v>43640</v>
      </c>
      <c r="M141" s="25" t="s">
        <v>36</v>
      </c>
      <c r="N141" s="32" t="s">
        <v>29</v>
      </c>
      <c r="O141" s="33">
        <v>1</v>
      </c>
      <c r="P141" s="27">
        <v>2019</v>
      </c>
      <c r="Q141" s="52">
        <v>31448</v>
      </c>
      <c r="R141" s="34" t="s">
        <v>30</v>
      </c>
      <c r="S141" s="23">
        <v>0</v>
      </c>
      <c r="T141" s="23">
        <v>128658</v>
      </c>
      <c r="U141" s="15" t="s">
        <v>336</v>
      </c>
      <c r="V141" s="23">
        <f t="shared" si="2"/>
        <v>160106</v>
      </c>
      <c r="W141" s="21"/>
    </row>
    <row r="142" spans="2:23" s="37" customFormat="1" ht="12" customHeight="1" x14ac:dyDescent="0.2">
      <c r="B142" s="26">
        <v>43617</v>
      </c>
      <c r="C142" s="15">
        <v>240643</v>
      </c>
      <c r="D142" s="15">
        <v>131</v>
      </c>
      <c r="E142" s="16" t="s">
        <v>174</v>
      </c>
      <c r="F142" s="16" t="s">
        <v>175</v>
      </c>
      <c r="G142" s="17" t="s">
        <v>308</v>
      </c>
      <c r="H142" s="17" t="s">
        <v>128</v>
      </c>
      <c r="I142" s="17" t="s">
        <v>26</v>
      </c>
      <c r="J142" s="18" t="s">
        <v>337</v>
      </c>
      <c r="K142" s="19">
        <v>43621</v>
      </c>
      <c r="L142" s="20">
        <v>43621</v>
      </c>
      <c r="M142" s="16" t="s">
        <v>36</v>
      </c>
      <c r="N142" s="21" t="s">
        <v>29</v>
      </c>
      <c r="O142" s="15">
        <v>1</v>
      </c>
      <c r="P142" s="15">
        <v>2019</v>
      </c>
      <c r="Q142" s="51">
        <v>31448</v>
      </c>
      <c r="R142" s="22" t="s">
        <v>111</v>
      </c>
      <c r="S142" s="23">
        <v>0</v>
      </c>
      <c r="T142" s="24">
        <v>0</v>
      </c>
      <c r="U142" s="15" t="s">
        <v>31</v>
      </c>
      <c r="V142" s="23">
        <f t="shared" si="2"/>
        <v>31448</v>
      </c>
      <c r="W142" s="21"/>
    </row>
    <row r="143" spans="2:23" s="37" customFormat="1" ht="12" customHeight="1" x14ac:dyDescent="0.2">
      <c r="B143" s="26">
        <v>43617</v>
      </c>
      <c r="C143" s="15">
        <v>240705</v>
      </c>
      <c r="D143" s="15">
        <v>146</v>
      </c>
      <c r="E143" s="16" t="s">
        <v>174</v>
      </c>
      <c r="F143" s="16" t="s">
        <v>175</v>
      </c>
      <c r="G143" s="17" t="s">
        <v>43</v>
      </c>
      <c r="H143" s="17" t="s">
        <v>25</v>
      </c>
      <c r="I143" s="17" t="s">
        <v>26</v>
      </c>
      <c r="J143" s="18" t="s">
        <v>338</v>
      </c>
      <c r="K143" s="19">
        <v>43623</v>
      </c>
      <c r="L143" s="20">
        <v>43624</v>
      </c>
      <c r="M143" s="16" t="s">
        <v>36</v>
      </c>
      <c r="N143" s="21" t="s">
        <v>29</v>
      </c>
      <c r="O143" s="15">
        <v>2</v>
      </c>
      <c r="P143" s="15">
        <v>2019</v>
      </c>
      <c r="Q143" s="51">
        <v>110069</v>
      </c>
      <c r="R143" s="22" t="s">
        <v>111</v>
      </c>
      <c r="S143" s="23">
        <v>17000</v>
      </c>
      <c r="T143" s="23">
        <v>208553</v>
      </c>
      <c r="U143" s="15" t="s">
        <v>339</v>
      </c>
      <c r="V143" s="23">
        <f t="shared" si="2"/>
        <v>335622</v>
      </c>
      <c r="W143" s="21"/>
    </row>
    <row r="144" spans="2:23" s="37" customFormat="1" ht="12" customHeight="1" x14ac:dyDescent="0.2">
      <c r="B144" s="26">
        <v>43617</v>
      </c>
      <c r="C144" s="27">
        <v>249698</v>
      </c>
      <c r="D144" s="27">
        <v>178</v>
      </c>
      <c r="E144" s="25" t="s">
        <v>174</v>
      </c>
      <c r="F144" s="16" t="s">
        <v>175</v>
      </c>
      <c r="G144" s="28" t="s">
        <v>340</v>
      </c>
      <c r="H144" s="28" t="s">
        <v>128</v>
      </c>
      <c r="I144" s="28" t="s">
        <v>26</v>
      </c>
      <c r="J144" s="29" t="s">
        <v>341</v>
      </c>
      <c r="K144" s="30">
        <v>43644</v>
      </c>
      <c r="L144" s="31">
        <v>43644</v>
      </c>
      <c r="M144" s="25" t="s">
        <v>36</v>
      </c>
      <c r="N144" s="32" t="s">
        <v>29</v>
      </c>
      <c r="O144" s="33">
        <v>1</v>
      </c>
      <c r="P144" s="27">
        <v>2019</v>
      </c>
      <c r="Q144" s="52">
        <v>31448</v>
      </c>
      <c r="R144" s="34" t="s">
        <v>30</v>
      </c>
      <c r="S144" s="23">
        <v>0</v>
      </c>
      <c r="T144" s="39">
        <v>0</v>
      </c>
      <c r="U144" s="15" t="s">
        <v>31</v>
      </c>
      <c r="V144" s="23">
        <f t="shared" si="2"/>
        <v>31448</v>
      </c>
      <c r="W144" s="21"/>
    </row>
    <row r="145" spans="2:23" s="37" customFormat="1" ht="12" customHeight="1" x14ac:dyDescent="0.2">
      <c r="B145" s="26">
        <v>43617</v>
      </c>
      <c r="C145" s="15">
        <v>243888</v>
      </c>
      <c r="D145" s="15">
        <v>149</v>
      </c>
      <c r="E145" s="16" t="s">
        <v>298</v>
      </c>
      <c r="F145" s="16" t="s">
        <v>299</v>
      </c>
      <c r="G145" s="17" t="s">
        <v>300</v>
      </c>
      <c r="H145" s="17" t="s">
        <v>25</v>
      </c>
      <c r="I145" s="17" t="s">
        <v>26</v>
      </c>
      <c r="J145" s="18" t="s">
        <v>342</v>
      </c>
      <c r="K145" s="19">
        <v>43622</v>
      </c>
      <c r="L145" s="20">
        <v>43623</v>
      </c>
      <c r="M145" s="16" t="s">
        <v>28</v>
      </c>
      <c r="N145" s="21" t="s">
        <v>29</v>
      </c>
      <c r="O145" s="15">
        <v>2</v>
      </c>
      <c r="P145" s="15">
        <v>2019</v>
      </c>
      <c r="Q145" s="51">
        <v>110069</v>
      </c>
      <c r="R145" s="22" t="s">
        <v>30</v>
      </c>
      <c r="S145" s="23">
        <v>26000</v>
      </c>
      <c r="T145" s="23">
        <v>169910</v>
      </c>
      <c r="U145" s="15" t="s">
        <v>302</v>
      </c>
      <c r="V145" s="23">
        <f t="shared" si="2"/>
        <v>305979</v>
      </c>
      <c r="W145" s="21"/>
    </row>
    <row r="146" spans="2:23" s="37" customFormat="1" ht="12" customHeight="1" x14ac:dyDescent="0.2">
      <c r="B146" s="26">
        <v>43647</v>
      </c>
      <c r="C146" s="27">
        <v>250136</v>
      </c>
      <c r="D146" s="27">
        <v>180</v>
      </c>
      <c r="E146" s="25" t="s">
        <v>66</v>
      </c>
      <c r="F146" s="16" t="s">
        <v>67</v>
      </c>
      <c r="G146" s="28" t="s">
        <v>68</v>
      </c>
      <c r="H146" s="28" t="s">
        <v>25</v>
      </c>
      <c r="I146" s="28" t="s">
        <v>26</v>
      </c>
      <c r="J146" s="29" t="s">
        <v>69</v>
      </c>
      <c r="K146" s="30">
        <v>43656</v>
      </c>
      <c r="L146" s="31">
        <v>43658</v>
      </c>
      <c r="M146" s="25" t="s">
        <v>36</v>
      </c>
      <c r="N146" s="32" t="s">
        <v>29</v>
      </c>
      <c r="O146" s="33">
        <v>3</v>
      </c>
      <c r="P146" s="27">
        <v>2019</v>
      </c>
      <c r="Q146" s="52">
        <v>188690</v>
      </c>
      <c r="R146" s="34" t="s">
        <v>30</v>
      </c>
      <c r="S146" s="23">
        <f>5500+3500+18000+13000</f>
        <v>40000</v>
      </c>
      <c r="T146" s="24">
        <v>0</v>
      </c>
      <c r="U146" s="58" t="s">
        <v>31</v>
      </c>
      <c r="V146" s="23">
        <f t="shared" si="2"/>
        <v>228690</v>
      </c>
      <c r="W146" s="21"/>
    </row>
    <row r="147" spans="2:23" s="37" customFormat="1" ht="12" customHeight="1" x14ac:dyDescent="0.2">
      <c r="B147" s="26">
        <v>43647</v>
      </c>
      <c r="C147" s="27">
        <v>254038</v>
      </c>
      <c r="D147" s="27">
        <v>193</v>
      </c>
      <c r="E147" s="25" t="s">
        <v>57</v>
      </c>
      <c r="F147" s="25" t="s">
        <v>58</v>
      </c>
      <c r="G147" s="28" t="s">
        <v>70</v>
      </c>
      <c r="H147" s="28" t="s">
        <v>25</v>
      </c>
      <c r="I147" s="28" t="s">
        <v>26</v>
      </c>
      <c r="J147" s="29" t="s">
        <v>71</v>
      </c>
      <c r="K147" s="30">
        <v>43670</v>
      </c>
      <c r="L147" s="31">
        <v>43672</v>
      </c>
      <c r="M147" s="25" t="s">
        <v>36</v>
      </c>
      <c r="N147" s="32" t="s">
        <v>29</v>
      </c>
      <c r="O147" s="33">
        <v>3</v>
      </c>
      <c r="P147" s="27">
        <v>2019</v>
      </c>
      <c r="Q147" s="52">
        <v>188690</v>
      </c>
      <c r="R147" s="34" t="s">
        <v>30</v>
      </c>
      <c r="S147" s="23">
        <f>1900+8600+3000+1900</f>
        <v>15400</v>
      </c>
      <c r="T147" s="23">
        <v>0</v>
      </c>
      <c r="U147" s="58" t="s">
        <v>31</v>
      </c>
      <c r="V147" s="23">
        <f t="shared" si="2"/>
        <v>204090</v>
      </c>
      <c r="W147" s="21"/>
    </row>
    <row r="148" spans="2:23" s="37" customFormat="1" ht="12" customHeight="1" x14ac:dyDescent="0.2">
      <c r="B148" s="26">
        <v>43647</v>
      </c>
      <c r="C148" s="27">
        <v>256590</v>
      </c>
      <c r="D148" s="27">
        <v>204</v>
      </c>
      <c r="E148" s="25" t="s">
        <v>82</v>
      </c>
      <c r="F148" s="16" t="s">
        <v>83</v>
      </c>
      <c r="G148" s="28" t="s">
        <v>84</v>
      </c>
      <c r="H148" s="28" t="s">
        <v>25</v>
      </c>
      <c r="I148" s="28" t="s">
        <v>75</v>
      </c>
      <c r="J148" s="29" t="s">
        <v>85</v>
      </c>
      <c r="K148" s="30">
        <v>43677</v>
      </c>
      <c r="L148" s="31">
        <v>43679</v>
      </c>
      <c r="M148" s="25" t="s">
        <v>36</v>
      </c>
      <c r="N148" s="32" t="s">
        <v>86</v>
      </c>
      <c r="O148" s="33">
        <v>3</v>
      </c>
      <c r="P148" s="27">
        <v>2019</v>
      </c>
      <c r="Q148" s="51">
        <v>0</v>
      </c>
      <c r="R148" s="34" t="s">
        <v>87</v>
      </c>
      <c r="S148" s="23">
        <v>0</v>
      </c>
      <c r="T148" s="23">
        <v>0</v>
      </c>
      <c r="U148" s="15" t="s">
        <v>31</v>
      </c>
      <c r="V148" s="23">
        <f t="shared" si="2"/>
        <v>0</v>
      </c>
      <c r="W148" s="21" t="s">
        <v>88</v>
      </c>
    </row>
    <row r="149" spans="2:23" s="37" customFormat="1" ht="12" customHeight="1" x14ac:dyDescent="0.2">
      <c r="B149" s="26">
        <v>43647</v>
      </c>
      <c r="C149" s="27">
        <v>253913</v>
      </c>
      <c r="D149" s="27">
        <v>194</v>
      </c>
      <c r="E149" s="25" t="s">
        <v>22</v>
      </c>
      <c r="F149" s="16" t="s">
        <v>23</v>
      </c>
      <c r="G149" s="28" t="s">
        <v>119</v>
      </c>
      <c r="H149" s="28" t="s">
        <v>25</v>
      </c>
      <c r="I149" s="28" t="s">
        <v>75</v>
      </c>
      <c r="J149" s="29" t="s">
        <v>120</v>
      </c>
      <c r="K149" s="30">
        <v>43665</v>
      </c>
      <c r="L149" s="31">
        <v>43669</v>
      </c>
      <c r="M149" s="25" t="s">
        <v>28</v>
      </c>
      <c r="N149" s="32" t="s">
        <v>29</v>
      </c>
      <c r="O149" s="33">
        <v>3</v>
      </c>
      <c r="P149" s="27">
        <v>2019</v>
      </c>
      <c r="Q149" s="51">
        <v>0</v>
      </c>
      <c r="R149" s="34" t="s">
        <v>121</v>
      </c>
      <c r="S149" s="23">
        <f>(40*688.28)</f>
        <v>27531.199999999997</v>
      </c>
      <c r="T149" s="23">
        <v>0</v>
      </c>
      <c r="U149" s="15" t="s">
        <v>31</v>
      </c>
      <c r="V149" s="23">
        <f t="shared" si="2"/>
        <v>27531.199999999997</v>
      </c>
      <c r="W149" s="21" t="s">
        <v>88</v>
      </c>
    </row>
    <row r="150" spans="2:23" s="37" customFormat="1" ht="12" customHeight="1" x14ac:dyDescent="0.2">
      <c r="B150" s="26">
        <v>43647</v>
      </c>
      <c r="C150" s="27">
        <v>252339</v>
      </c>
      <c r="D150" s="27">
        <v>187</v>
      </c>
      <c r="E150" s="25" t="s">
        <v>343</v>
      </c>
      <c r="F150" s="25" t="s">
        <v>344</v>
      </c>
      <c r="G150" s="25" t="s">
        <v>140</v>
      </c>
      <c r="H150" s="25" t="s">
        <v>128</v>
      </c>
      <c r="I150" s="25" t="s">
        <v>26</v>
      </c>
      <c r="J150" s="29" t="s">
        <v>345</v>
      </c>
      <c r="K150" s="30">
        <v>43655</v>
      </c>
      <c r="L150" s="31">
        <v>43655</v>
      </c>
      <c r="M150" s="25" t="s">
        <v>28</v>
      </c>
      <c r="N150" s="32" t="s">
        <v>29</v>
      </c>
      <c r="O150" s="33">
        <v>1</v>
      </c>
      <c r="P150" s="27">
        <v>2019</v>
      </c>
      <c r="Q150" s="52">
        <v>31448</v>
      </c>
      <c r="R150" s="34" t="s">
        <v>30</v>
      </c>
      <c r="S150" s="23">
        <v>0</v>
      </c>
      <c r="T150" s="39">
        <v>0</v>
      </c>
      <c r="U150" s="15" t="s">
        <v>31</v>
      </c>
      <c r="V150" s="23">
        <f t="shared" si="2"/>
        <v>31448</v>
      </c>
      <c r="W150" s="21"/>
    </row>
    <row r="151" spans="2:23" s="37" customFormat="1" ht="12" customHeight="1" x14ac:dyDescent="0.2">
      <c r="B151" s="26">
        <v>43647</v>
      </c>
      <c r="C151" s="27">
        <v>249890</v>
      </c>
      <c r="D151" s="27">
        <v>179</v>
      </c>
      <c r="E151" s="25" t="s">
        <v>22</v>
      </c>
      <c r="F151" s="16" t="s">
        <v>23</v>
      </c>
      <c r="G151" s="28" t="s">
        <v>346</v>
      </c>
      <c r="H151" s="28" t="s">
        <v>25</v>
      </c>
      <c r="I151" s="28" t="s">
        <v>26</v>
      </c>
      <c r="J151" s="29" t="s">
        <v>347</v>
      </c>
      <c r="K151" s="30">
        <v>43653</v>
      </c>
      <c r="L151" s="31">
        <v>43655</v>
      </c>
      <c r="M151" s="25" t="s">
        <v>28</v>
      </c>
      <c r="N151" s="32" t="s">
        <v>29</v>
      </c>
      <c r="O151" s="33">
        <v>2</v>
      </c>
      <c r="P151" s="27">
        <v>2019</v>
      </c>
      <c r="Q151" s="52">
        <v>188690</v>
      </c>
      <c r="R151" s="34" t="s">
        <v>30</v>
      </c>
      <c r="S151" s="23">
        <f>13000+20000</f>
        <v>33000</v>
      </c>
      <c r="T151" s="23">
        <v>92341</v>
      </c>
      <c r="U151" s="15" t="s">
        <v>348</v>
      </c>
      <c r="V151" s="23">
        <f t="shared" si="2"/>
        <v>314031</v>
      </c>
      <c r="W151" s="21"/>
    </row>
    <row r="152" spans="2:23" s="37" customFormat="1" ht="12" customHeight="1" x14ac:dyDescent="0.2">
      <c r="B152" s="26">
        <v>43647</v>
      </c>
      <c r="C152" s="27">
        <v>250037</v>
      </c>
      <c r="D152" s="27">
        <v>181</v>
      </c>
      <c r="E152" s="25" t="s">
        <v>66</v>
      </c>
      <c r="F152" s="16" t="s">
        <v>67</v>
      </c>
      <c r="G152" s="25" t="s">
        <v>140</v>
      </c>
      <c r="H152" s="25" t="s">
        <v>128</v>
      </c>
      <c r="I152" s="25" t="s">
        <v>26</v>
      </c>
      <c r="J152" s="29" t="s">
        <v>349</v>
      </c>
      <c r="K152" s="30">
        <v>43650</v>
      </c>
      <c r="L152" s="31">
        <v>43650</v>
      </c>
      <c r="M152" s="25" t="s">
        <v>36</v>
      </c>
      <c r="N152" s="32" t="s">
        <v>29</v>
      </c>
      <c r="O152" s="33">
        <v>1</v>
      </c>
      <c r="P152" s="27">
        <v>2019</v>
      </c>
      <c r="Q152" s="52">
        <v>31448</v>
      </c>
      <c r="R152" s="34" t="s">
        <v>30</v>
      </c>
      <c r="S152" s="23">
        <v>0</v>
      </c>
      <c r="T152" s="39">
        <v>0</v>
      </c>
      <c r="U152" s="15" t="s">
        <v>31</v>
      </c>
      <c r="V152" s="23">
        <f t="shared" si="2"/>
        <v>31448</v>
      </c>
      <c r="W152" s="32"/>
    </row>
    <row r="153" spans="2:23" s="37" customFormat="1" ht="12" customHeight="1" x14ac:dyDescent="0.2">
      <c r="B153" s="26">
        <v>43647</v>
      </c>
      <c r="C153" s="27">
        <v>250035</v>
      </c>
      <c r="D153" s="27">
        <v>182</v>
      </c>
      <c r="E153" s="25" t="s">
        <v>66</v>
      </c>
      <c r="F153" s="16" t="s">
        <v>67</v>
      </c>
      <c r="G153" s="28" t="s">
        <v>350</v>
      </c>
      <c r="H153" s="28" t="s">
        <v>128</v>
      </c>
      <c r="I153" s="28" t="s">
        <v>26</v>
      </c>
      <c r="J153" s="29" t="s">
        <v>351</v>
      </c>
      <c r="K153" s="30">
        <v>43649</v>
      </c>
      <c r="L153" s="31">
        <v>43649</v>
      </c>
      <c r="M153" s="25" t="s">
        <v>36</v>
      </c>
      <c r="N153" s="32" t="s">
        <v>29</v>
      </c>
      <c r="O153" s="33">
        <v>1</v>
      </c>
      <c r="P153" s="27">
        <v>2019</v>
      </c>
      <c r="Q153" s="52">
        <v>31448</v>
      </c>
      <c r="R153" s="34" t="s">
        <v>30</v>
      </c>
      <c r="S153" s="23">
        <v>0</v>
      </c>
      <c r="T153" s="39">
        <v>0</v>
      </c>
      <c r="U153" s="15" t="s">
        <v>31</v>
      </c>
      <c r="V153" s="23">
        <f t="shared" si="2"/>
        <v>31448</v>
      </c>
      <c r="W153" s="21"/>
    </row>
    <row r="154" spans="2:23" s="37" customFormat="1" ht="12" customHeight="1" x14ac:dyDescent="0.2">
      <c r="B154" s="26">
        <v>43647</v>
      </c>
      <c r="C154" s="27">
        <v>250486</v>
      </c>
      <c r="D154" s="27">
        <v>183</v>
      </c>
      <c r="E154" s="25" t="s">
        <v>66</v>
      </c>
      <c r="F154" s="16" t="s">
        <v>67</v>
      </c>
      <c r="G154" s="28" t="s">
        <v>270</v>
      </c>
      <c r="H154" s="28" t="s">
        <v>128</v>
      </c>
      <c r="I154" s="28" t="s">
        <v>26</v>
      </c>
      <c r="J154" s="29" t="s">
        <v>352</v>
      </c>
      <c r="K154" s="30">
        <v>43651</v>
      </c>
      <c r="L154" s="31">
        <v>43651</v>
      </c>
      <c r="M154" s="25" t="s">
        <v>36</v>
      </c>
      <c r="N154" s="32" t="s">
        <v>29</v>
      </c>
      <c r="O154" s="33">
        <v>1</v>
      </c>
      <c r="P154" s="27">
        <v>2019</v>
      </c>
      <c r="Q154" s="52">
        <v>31448</v>
      </c>
      <c r="R154" s="34" t="s">
        <v>30</v>
      </c>
      <c r="S154" s="23">
        <v>0</v>
      </c>
      <c r="T154" s="39">
        <v>0</v>
      </c>
      <c r="U154" s="15" t="s">
        <v>31</v>
      </c>
      <c r="V154" s="23">
        <f t="shared" si="2"/>
        <v>31448</v>
      </c>
      <c r="W154" s="62"/>
    </row>
    <row r="155" spans="2:23" s="37" customFormat="1" ht="12" customHeight="1" x14ac:dyDescent="0.2">
      <c r="B155" s="26">
        <v>43647</v>
      </c>
      <c r="C155" s="27">
        <v>250041</v>
      </c>
      <c r="D155" s="27">
        <v>192</v>
      </c>
      <c r="E155" s="25" t="s">
        <v>66</v>
      </c>
      <c r="F155" s="16" t="s">
        <v>67</v>
      </c>
      <c r="G155" s="28" t="s">
        <v>353</v>
      </c>
      <c r="H155" s="28" t="s">
        <v>128</v>
      </c>
      <c r="I155" s="28" t="s">
        <v>26</v>
      </c>
      <c r="J155" s="29" t="s">
        <v>354</v>
      </c>
      <c r="K155" s="30">
        <v>43663</v>
      </c>
      <c r="L155" s="31">
        <v>43665</v>
      </c>
      <c r="M155" s="25" t="s">
        <v>36</v>
      </c>
      <c r="N155" s="32" t="s">
        <v>29</v>
      </c>
      <c r="O155" s="33">
        <v>3</v>
      </c>
      <c r="P155" s="27">
        <v>2019</v>
      </c>
      <c r="Q155" s="52">
        <v>188690</v>
      </c>
      <c r="R155" s="34" t="s">
        <v>30</v>
      </c>
      <c r="S155" s="23">
        <v>0</v>
      </c>
      <c r="T155" s="39">
        <v>0</v>
      </c>
      <c r="U155" s="15" t="s">
        <v>31</v>
      </c>
      <c r="V155" s="23">
        <f t="shared" si="2"/>
        <v>188690</v>
      </c>
      <c r="W155" s="21"/>
    </row>
    <row r="156" spans="2:23" s="37" customFormat="1" ht="12" customHeight="1" x14ac:dyDescent="0.2">
      <c r="B156" s="26">
        <v>43647</v>
      </c>
      <c r="C156" s="27">
        <v>252100</v>
      </c>
      <c r="D156" s="27">
        <v>195</v>
      </c>
      <c r="E156" s="25" t="s">
        <v>66</v>
      </c>
      <c r="F156" s="16" t="s">
        <v>67</v>
      </c>
      <c r="G156" s="28" t="s">
        <v>355</v>
      </c>
      <c r="H156" s="28" t="s">
        <v>25</v>
      </c>
      <c r="I156" s="28" t="s">
        <v>26</v>
      </c>
      <c r="J156" s="29" t="s">
        <v>356</v>
      </c>
      <c r="K156" s="30">
        <v>43670</v>
      </c>
      <c r="L156" s="31">
        <v>43672</v>
      </c>
      <c r="M156" s="25" t="s">
        <v>36</v>
      </c>
      <c r="N156" s="32" t="s">
        <v>29</v>
      </c>
      <c r="O156" s="33">
        <v>3</v>
      </c>
      <c r="P156" s="27">
        <v>2019</v>
      </c>
      <c r="Q156" s="51">
        <v>188690</v>
      </c>
      <c r="R156" s="34" t="s">
        <v>30</v>
      </c>
      <c r="S156" s="23">
        <f>7000+2500+24800+18400</f>
        <v>52700</v>
      </c>
      <c r="T156" s="23">
        <v>67618</v>
      </c>
      <c r="U156" s="15" t="s">
        <v>357</v>
      </c>
      <c r="V156" s="23">
        <f t="shared" si="2"/>
        <v>309008</v>
      </c>
      <c r="W156" s="21"/>
    </row>
    <row r="157" spans="2:23" s="37" customFormat="1" ht="12" customHeight="1" x14ac:dyDescent="0.2">
      <c r="B157" s="26">
        <v>43647</v>
      </c>
      <c r="C157" s="27">
        <v>252128</v>
      </c>
      <c r="D157" s="27">
        <v>196</v>
      </c>
      <c r="E157" s="25" t="s">
        <v>66</v>
      </c>
      <c r="F157" s="16" t="s">
        <v>67</v>
      </c>
      <c r="G157" s="28" t="s">
        <v>47</v>
      </c>
      <c r="H157" s="28" t="s">
        <v>25</v>
      </c>
      <c r="I157" s="28" t="s">
        <v>26</v>
      </c>
      <c r="J157" s="29" t="s">
        <v>358</v>
      </c>
      <c r="K157" s="30">
        <v>43676</v>
      </c>
      <c r="L157" s="31">
        <v>43677</v>
      </c>
      <c r="M157" s="25" t="s">
        <v>36</v>
      </c>
      <c r="N157" s="32" t="s">
        <v>29</v>
      </c>
      <c r="O157" s="33">
        <v>2</v>
      </c>
      <c r="P157" s="27">
        <v>2019</v>
      </c>
      <c r="Q157" s="51">
        <v>110069</v>
      </c>
      <c r="R157" s="34" t="s">
        <v>30</v>
      </c>
      <c r="S157" s="23">
        <v>0</v>
      </c>
      <c r="T157" s="23">
        <v>187322</v>
      </c>
      <c r="U157" s="15" t="s">
        <v>359</v>
      </c>
      <c r="V157" s="23">
        <f t="shared" si="2"/>
        <v>297391</v>
      </c>
      <c r="W157" s="21"/>
    </row>
    <row r="158" spans="2:23" s="37" customFormat="1" ht="12" customHeight="1" x14ac:dyDescent="0.2">
      <c r="B158" s="26">
        <v>43647</v>
      </c>
      <c r="C158" s="27">
        <v>253888</v>
      </c>
      <c r="D158" s="27">
        <v>197</v>
      </c>
      <c r="E158" s="25" t="s">
        <v>360</v>
      </c>
      <c r="F158" s="25" t="s">
        <v>361</v>
      </c>
      <c r="G158" s="25" t="s">
        <v>140</v>
      </c>
      <c r="H158" s="25" t="s">
        <v>128</v>
      </c>
      <c r="I158" s="25" t="s">
        <v>26</v>
      </c>
      <c r="J158" s="29" t="s">
        <v>362</v>
      </c>
      <c r="K158" s="30">
        <v>43664</v>
      </c>
      <c r="L158" s="31">
        <v>43664</v>
      </c>
      <c r="M158" s="25" t="s">
        <v>28</v>
      </c>
      <c r="N158" s="32" t="s">
        <v>29</v>
      </c>
      <c r="O158" s="33">
        <v>1</v>
      </c>
      <c r="P158" s="27">
        <v>2019</v>
      </c>
      <c r="Q158" s="51">
        <v>31448</v>
      </c>
      <c r="R158" s="34" t="s">
        <v>30</v>
      </c>
      <c r="S158" s="23">
        <f>3800</f>
        <v>3800</v>
      </c>
      <c r="T158" s="39">
        <v>6000</v>
      </c>
      <c r="U158" s="15" t="s">
        <v>31</v>
      </c>
      <c r="V158" s="23">
        <f t="shared" si="2"/>
        <v>41248</v>
      </c>
      <c r="W158" s="21"/>
    </row>
    <row r="159" spans="2:23" s="37" customFormat="1" ht="12" customHeight="1" x14ac:dyDescent="0.2">
      <c r="B159" s="26">
        <v>43647</v>
      </c>
      <c r="C159" s="27">
        <v>249257</v>
      </c>
      <c r="D159" s="27">
        <v>177</v>
      </c>
      <c r="E159" s="25" t="s">
        <v>146</v>
      </c>
      <c r="F159" s="16" t="s">
        <v>147</v>
      </c>
      <c r="G159" s="25" t="s">
        <v>140</v>
      </c>
      <c r="H159" s="25" t="s">
        <v>128</v>
      </c>
      <c r="I159" s="25" t="s">
        <v>26</v>
      </c>
      <c r="J159" s="29" t="s">
        <v>363</v>
      </c>
      <c r="K159" s="30">
        <v>43648</v>
      </c>
      <c r="L159" s="31">
        <v>43648</v>
      </c>
      <c r="M159" s="25" t="s">
        <v>149</v>
      </c>
      <c r="N159" s="32" t="s">
        <v>29</v>
      </c>
      <c r="O159" s="33">
        <v>1</v>
      </c>
      <c r="P159" s="27">
        <v>2019</v>
      </c>
      <c r="Q159" s="52">
        <v>0</v>
      </c>
      <c r="R159" s="34" t="s">
        <v>364</v>
      </c>
      <c r="S159" s="23">
        <v>0</v>
      </c>
      <c r="T159" s="39">
        <v>0</v>
      </c>
      <c r="U159" s="15" t="s">
        <v>31</v>
      </c>
      <c r="V159" s="23">
        <f t="shared" si="2"/>
        <v>0</v>
      </c>
      <c r="W159" s="21"/>
    </row>
    <row r="160" spans="2:23" s="37" customFormat="1" ht="12" customHeight="1" x14ac:dyDescent="0.2">
      <c r="B160" s="26">
        <v>43647</v>
      </c>
      <c r="C160" s="27">
        <v>251977</v>
      </c>
      <c r="D160" s="27">
        <v>186</v>
      </c>
      <c r="E160" s="25" t="s">
        <v>146</v>
      </c>
      <c r="F160" s="16" t="s">
        <v>147</v>
      </c>
      <c r="G160" s="25" t="s">
        <v>140</v>
      </c>
      <c r="H160" s="25" t="s">
        <v>128</v>
      </c>
      <c r="I160" s="25" t="s">
        <v>26</v>
      </c>
      <c r="J160" s="29" t="s">
        <v>363</v>
      </c>
      <c r="K160" s="30">
        <v>43655</v>
      </c>
      <c r="L160" s="31">
        <v>43655</v>
      </c>
      <c r="M160" s="25" t="s">
        <v>149</v>
      </c>
      <c r="N160" s="32" t="s">
        <v>29</v>
      </c>
      <c r="O160" s="33">
        <v>1</v>
      </c>
      <c r="P160" s="27">
        <v>2019</v>
      </c>
      <c r="Q160" s="52">
        <v>23058</v>
      </c>
      <c r="R160" s="34" t="s">
        <v>30</v>
      </c>
      <c r="S160" s="23">
        <v>1399</v>
      </c>
      <c r="T160" s="39">
        <v>0</v>
      </c>
      <c r="U160" s="15" t="s">
        <v>31</v>
      </c>
      <c r="V160" s="23">
        <f t="shared" si="2"/>
        <v>24457</v>
      </c>
      <c r="W160" s="21"/>
    </row>
    <row r="161" spans="2:23" s="37" customFormat="1" ht="12" customHeight="1" x14ac:dyDescent="0.2">
      <c r="B161" s="26">
        <v>43647</v>
      </c>
      <c r="C161" s="27">
        <v>252396</v>
      </c>
      <c r="D161" s="27">
        <v>200</v>
      </c>
      <c r="E161" s="25" t="s">
        <v>72</v>
      </c>
      <c r="F161" s="16" t="s">
        <v>73</v>
      </c>
      <c r="G161" s="25" t="s">
        <v>140</v>
      </c>
      <c r="H161" s="25" t="s">
        <v>128</v>
      </c>
      <c r="I161" s="25" t="s">
        <v>26</v>
      </c>
      <c r="J161" s="29" t="s">
        <v>365</v>
      </c>
      <c r="K161" s="30">
        <v>43654</v>
      </c>
      <c r="L161" s="31">
        <v>43654</v>
      </c>
      <c r="M161" s="25" t="s">
        <v>55</v>
      </c>
      <c r="N161" s="32" t="s">
        <v>56</v>
      </c>
      <c r="O161" s="33">
        <v>1</v>
      </c>
      <c r="P161" s="27">
        <v>2019</v>
      </c>
      <c r="Q161" s="51">
        <v>0</v>
      </c>
      <c r="R161" s="34" t="s">
        <v>366</v>
      </c>
      <c r="S161" s="23">
        <v>0</v>
      </c>
      <c r="T161" s="39">
        <v>0</v>
      </c>
      <c r="U161" s="15" t="s">
        <v>31</v>
      </c>
      <c r="V161" s="23">
        <f t="shared" si="2"/>
        <v>0</v>
      </c>
      <c r="W161" s="21"/>
    </row>
    <row r="162" spans="2:23" s="37" customFormat="1" ht="12" customHeight="1" x14ac:dyDescent="0.2">
      <c r="B162" s="26">
        <v>43647</v>
      </c>
      <c r="C162" s="27">
        <v>256916</v>
      </c>
      <c r="D162" s="27">
        <v>206</v>
      </c>
      <c r="E162" s="25" t="s">
        <v>250</v>
      </c>
      <c r="F162" s="16" t="s">
        <v>251</v>
      </c>
      <c r="G162" s="25" t="s">
        <v>140</v>
      </c>
      <c r="H162" s="25" t="s">
        <v>128</v>
      </c>
      <c r="I162" s="25" t="s">
        <v>26</v>
      </c>
      <c r="J162" s="29" t="s">
        <v>367</v>
      </c>
      <c r="K162" s="30">
        <v>43676</v>
      </c>
      <c r="L162" s="31">
        <v>43676</v>
      </c>
      <c r="M162" s="25" t="s">
        <v>36</v>
      </c>
      <c r="N162" s="32" t="s">
        <v>29</v>
      </c>
      <c r="O162" s="33">
        <v>1</v>
      </c>
      <c r="P162" s="27">
        <v>2019</v>
      </c>
      <c r="Q162" s="52">
        <v>31448</v>
      </c>
      <c r="R162" s="34" t="s">
        <v>30</v>
      </c>
      <c r="S162" s="23">
        <v>0</v>
      </c>
      <c r="T162" s="39">
        <v>0</v>
      </c>
      <c r="U162" s="15" t="s">
        <v>31</v>
      </c>
      <c r="V162" s="23">
        <f t="shared" si="2"/>
        <v>31448</v>
      </c>
      <c r="W162" s="21"/>
    </row>
    <row r="163" spans="2:23" s="37" customFormat="1" ht="12" customHeight="1" x14ac:dyDescent="0.2">
      <c r="B163" s="26">
        <v>43647</v>
      </c>
      <c r="C163" s="27">
        <v>251706</v>
      </c>
      <c r="D163" s="27">
        <v>188</v>
      </c>
      <c r="E163" s="25" t="s">
        <v>57</v>
      </c>
      <c r="F163" s="25" t="s">
        <v>58</v>
      </c>
      <c r="G163" s="28" t="s">
        <v>333</v>
      </c>
      <c r="H163" s="28" t="s">
        <v>128</v>
      </c>
      <c r="I163" s="28" t="s">
        <v>26</v>
      </c>
      <c r="J163" s="29" t="s">
        <v>368</v>
      </c>
      <c r="K163" s="30">
        <v>43656</v>
      </c>
      <c r="L163" s="31">
        <v>43657</v>
      </c>
      <c r="M163" s="25" t="s">
        <v>36</v>
      </c>
      <c r="N163" s="32" t="s">
        <v>29</v>
      </c>
      <c r="O163" s="33">
        <v>2</v>
      </c>
      <c r="P163" s="27">
        <v>2019</v>
      </c>
      <c r="Q163" s="52">
        <v>110069</v>
      </c>
      <c r="R163" s="34" t="s">
        <v>30</v>
      </c>
      <c r="S163" s="23">
        <v>0</v>
      </c>
      <c r="T163" s="39">
        <v>7700</v>
      </c>
      <c r="U163" s="15" t="s">
        <v>31</v>
      </c>
      <c r="V163" s="23">
        <f t="shared" si="2"/>
        <v>117769</v>
      </c>
      <c r="W163" s="21"/>
    </row>
    <row r="164" spans="2:23" s="37" customFormat="1" ht="12" customHeight="1" x14ac:dyDescent="0.2">
      <c r="B164" s="26">
        <v>43647</v>
      </c>
      <c r="C164" s="27">
        <v>254883</v>
      </c>
      <c r="D164" s="27">
        <v>202</v>
      </c>
      <c r="E164" s="25" t="s">
        <v>57</v>
      </c>
      <c r="F164" s="25" t="s">
        <v>58</v>
      </c>
      <c r="G164" s="28" t="s">
        <v>346</v>
      </c>
      <c r="H164" s="28" t="s">
        <v>25</v>
      </c>
      <c r="I164" s="28" t="s">
        <v>26</v>
      </c>
      <c r="J164" s="29" t="s">
        <v>369</v>
      </c>
      <c r="K164" s="30">
        <v>43676</v>
      </c>
      <c r="L164" s="31">
        <v>43677</v>
      </c>
      <c r="M164" s="25" t="s">
        <v>36</v>
      </c>
      <c r="N164" s="32" t="s">
        <v>29</v>
      </c>
      <c r="O164" s="33">
        <v>2</v>
      </c>
      <c r="P164" s="27">
        <v>2019</v>
      </c>
      <c r="Q164" s="51">
        <v>110069</v>
      </c>
      <c r="R164" s="34" t="s">
        <v>30</v>
      </c>
      <c r="S164" s="23">
        <f>1900+5000+1900+5000</f>
        <v>13800</v>
      </c>
      <c r="T164" s="23">
        <v>90819</v>
      </c>
      <c r="U164" s="15" t="s">
        <v>370</v>
      </c>
      <c r="V164" s="23">
        <f t="shared" si="2"/>
        <v>214688</v>
      </c>
      <c r="W164" s="21"/>
    </row>
    <row r="165" spans="2:23" s="37" customFormat="1" ht="12" customHeight="1" x14ac:dyDescent="0.2">
      <c r="B165" s="26">
        <v>43647</v>
      </c>
      <c r="C165" s="27">
        <v>251563</v>
      </c>
      <c r="D165" s="27">
        <v>185</v>
      </c>
      <c r="E165" s="25" t="s">
        <v>102</v>
      </c>
      <c r="F165" s="16" t="s">
        <v>103</v>
      </c>
      <c r="G165" s="28" t="s">
        <v>180</v>
      </c>
      <c r="H165" s="28" t="s">
        <v>128</v>
      </c>
      <c r="I165" s="28" t="s">
        <v>26</v>
      </c>
      <c r="J165" s="29" t="s">
        <v>371</v>
      </c>
      <c r="K165" s="30">
        <v>43652</v>
      </c>
      <c r="L165" s="31">
        <v>43652</v>
      </c>
      <c r="M165" s="25" t="s">
        <v>36</v>
      </c>
      <c r="N165" s="32" t="s">
        <v>29</v>
      </c>
      <c r="O165" s="33">
        <v>1</v>
      </c>
      <c r="P165" s="27">
        <v>2019</v>
      </c>
      <c r="Q165" s="52">
        <v>31448</v>
      </c>
      <c r="R165" s="34" t="s">
        <v>30</v>
      </c>
      <c r="S165" s="23">
        <v>0</v>
      </c>
      <c r="T165" s="39">
        <v>0</v>
      </c>
      <c r="U165" s="15" t="s">
        <v>31</v>
      </c>
      <c r="V165" s="23">
        <f t="shared" si="2"/>
        <v>31448</v>
      </c>
      <c r="W165" s="21"/>
    </row>
    <row r="166" spans="2:23" s="37" customFormat="1" ht="12" customHeight="1" x14ac:dyDescent="0.2">
      <c r="B166" s="26">
        <v>43647</v>
      </c>
      <c r="C166" s="27">
        <v>253943</v>
      </c>
      <c r="D166" s="27">
        <v>198</v>
      </c>
      <c r="E166" s="25" t="s">
        <v>92</v>
      </c>
      <c r="F166" s="25" t="s">
        <v>93</v>
      </c>
      <c r="G166" s="25" t="s">
        <v>140</v>
      </c>
      <c r="H166" s="25" t="s">
        <v>128</v>
      </c>
      <c r="I166" s="25" t="s">
        <v>26</v>
      </c>
      <c r="J166" s="29" t="s">
        <v>372</v>
      </c>
      <c r="K166" s="30">
        <v>43664</v>
      </c>
      <c r="L166" s="31">
        <v>43664</v>
      </c>
      <c r="M166" s="25" t="s">
        <v>36</v>
      </c>
      <c r="N166" s="32" t="s">
        <v>29</v>
      </c>
      <c r="O166" s="33">
        <v>1</v>
      </c>
      <c r="P166" s="27">
        <v>2019</v>
      </c>
      <c r="Q166" s="51">
        <v>31448</v>
      </c>
      <c r="R166" s="34" t="s">
        <v>30</v>
      </c>
      <c r="S166" s="23">
        <v>3250</v>
      </c>
      <c r="T166" s="39">
        <v>6000</v>
      </c>
      <c r="U166" s="15" t="s">
        <v>31</v>
      </c>
      <c r="V166" s="23">
        <f t="shared" si="2"/>
        <v>40698</v>
      </c>
      <c r="W166" s="21"/>
    </row>
    <row r="167" spans="2:23" s="37" customFormat="1" ht="12" customHeight="1" x14ac:dyDescent="0.2">
      <c r="B167" s="26">
        <v>43647</v>
      </c>
      <c r="C167" s="27">
        <v>256894</v>
      </c>
      <c r="D167" s="27">
        <v>207</v>
      </c>
      <c r="E167" s="25" t="s">
        <v>92</v>
      </c>
      <c r="F167" s="25" t="s">
        <v>93</v>
      </c>
      <c r="G167" s="25" t="s">
        <v>140</v>
      </c>
      <c r="H167" s="25" t="s">
        <v>128</v>
      </c>
      <c r="I167" s="25" t="s">
        <v>26</v>
      </c>
      <c r="J167" s="29" t="s">
        <v>373</v>
      </c>
      <c r="K167" s="30">
        <v>43677</v>
      </c>
      <c r="L167" s="31">
        <v>43677</v>
      </c>
      <c r="M167" s="25" t="s">
        <v>36</v>
      </c>
      <c r="N167" s="32" t="s">
        <v>29</v>
      </c>
      <c r="O167" s="33">
        <v>1</v>
      </c>
      <c r="P167" s="27">
        <v>2019</v>
      </c>
      <c r="Q167" s="52">
        <v>31448</v>
      </c>
      <c r="R167" s="34" t="s">
        <v>30</v>
      </c>
      <c r="S167" s="23">
        <v>0</v>
      </c>
      <c r="T167" s="39">
        <v>6000</v>
      </c>
      <c r="U167" s="15" t="s">
        <v>31</v>
      </c>
      <c r="V167" s="23">
        <f t="shared" si="2"/>
        <v>37448</v>
      </c>
      <c r="W167" s="21"/>
    </row>
    <row r="168" spans="2:23" s="37" customFormat="1" ht="12" customHeight="1" x14ac:dyDescent="0.2">
      <c r="B168" s="26">
        <v>43647</v>
      </c>
      <c r="C168" s="27">
        <v>250240</v>
      </c>
      <c r="D168" s="27">
        <v>184</v>
      </c>
      <c r="E168" s="25" t="s">
        <v>174</v>
      </c>
      <c r="F168" s="16" t="s">
        <v>175</v>
      </c>
      <c r="G168" s="28" t="s">
        <v>319</v>
      </c>
      <c r="H168" s="28" t="s">
        <v>128</v>
      </c>
      <c r="I168" s="28" t="s">
        <v>26</v>
      </c>
      <c r="J168" s="29" t="s">
        <v>374</v>
      </c>
      <c r="K168" s="30">
        <v>43663</v>
      </c>
      <c r="L168" s="31">
        <v>43663</v>
      </c>
      <c r="M168" s="25" t="s">
        <v>36</v>
      </c>
      <c r="N168" s="32" t="s">
        <v>29</v>
      </c>
      <c r="O168" s="33">
        <v>1</v>
      </c>
      <c r="P168" s="27">
        <v>2019</v>
      </c>
      <c r="Q168" s="52">
        <v>31448</v>
      </c>
      <c r="R168" s="34" t="s">
        <v>30</v>
      </c>
      <c r="S168" s="23">
        <v>0</v>
      </c>
      <c r="T168" s="39">
        <v>0</v>
      </c>
      <c r="U168" s="15" t="s">
        <v>31</v>
      </c>
      <c r="V168" s="23">
        <f t="shared" si="2"/>
        <v>31448</v>
      </c>
      <c r="W168" s="21"/>
    </row>
    <row r="169" spans="2:23" s="37" customFormat="1" ht="12" customHeight="1" x14ac:dyDescent="0.2">
      <c r="B169" s="26">
        <v>43647</v>
      </c>
      <c r="C169" s="27">
        <v>251449</v>
      </c>
      <c r="D169" s="27">
        <v>189</v>
      </c>
      <c r="E169" s="25" t="s">
        <v>174</v>
      </c>
      <c r="F169" s="16" t="s">
        <v>175</v>
      </c>
      <c r="G169" s="28" t="s">
        <v>375</v>
      </c>
      <c r="H169" s="28" t="s">
        <v>25</v>
      </c>
      <c r="I169" s="28" t="s">
        <v>26</v>
      </c>
      <c r="J169" s="29" t="s">
        <v>376</v>
      </c>
      <c r="K169" s="30">
        <v>43676</v>
      </c>
      <c r="L169" s="31">
        <v>43679</v>
      </c>
      <c r="M169" s="25" t="s">
        <v>36</v>
      </c>
      <c r="N169" s="32" t="s">
        <v>29</v>
      </c>
      <c r="O169" s="33">
        <v>4</v>
      </c>
      <c r="P169" s="27">
        <v>2019</v>
      </c>
      <c r="Q169" s="52">
        <v>267311</v>
      </c>
      <c r="R169" s="34" t="s">
        <v>30</v>
      </c>
      <c r="S169" s="23">
        <f>7400+5000+15400+5000+15000+7500</f>
        <v>55300</v>
      </c>
      <c r="T169" s="23">
        <v>215058</v>
      </c>
      <c r="U169" s="15" t="s">
        <v>377</v>
      </c>
      <c r="V169" s="23">
        <f t="shared" si="2"/>
        <v>537669</v>
      </c>
      <c r="W169" s="21"/>
    </row>
    <row r="170" spans="2:23" s="37" customFormat="1" ht="12" customHeight="1" x14ac:dyDescent="0.2">
      <c r="B170" s="26">
        <v>43678</v>
      </c>
      <c r="C170" s="27">
        <v>259847</v>
      </c>
      <c r="D170" s="27">
        <v>210</v>
      </c>
      <c r="E170" s="25" t="s">
        <v>343</v>
      </c>
      <c r="F170" s="25" t="s">
        <v>344</v>
      </c>
      <c r="G170" s="25" t="s">
        <v>140</v>
      </c>
      <c r="H170" s="25" t="s">
        <v>128</v>
      </c>
      <c r="I170" s="25" t="s">
        <v>26</v>
      </c>
      <c r="J170" s="29" t="s">
        <v>378</v>
      </c>
      <c r="K170" s="30">
        <v>43684</v>
      </c>
      <c r="L170" s="31">
        <v>43684</v>
      </c>
      <c r="M170" s="25" t="s">
        <v>28</v>
      </c>
      <c r="N170" s="32" t="s">
        <v>29</v>
      </c>
      <c r="O170" s="33">
        <v>1</v>
      </c>
      <c r="P170" s="27">
        <v>2019</v>
      </c>
      <c r="Q170" s="52">
        <v>31448</v>
      </c>
      <c r="R170" s="34" t="s">
        <v>30</v>
      </c>
      <c r="S170" s="23">
        <v>0</v>
      </c>
      <c r="T170" s="39">
        <v>0</v>
      </c>
      <c r="U170" s="15" t="s">
        <v>31</v>
      </c>
      <c r="V170" s="23">
        <f t="shared" si="2"/>
        <v>31448</v>
      </c>
      <c r="W170" s="21"/>
    </row>
    <row r="171" spans="2:23" s="37" customFormat="1" ht="12" customHeight="1" x14ac:dyDescent="0.2">
      <c r="B171" s="26">
        <v>43678</v>
      </c>
      <c r="C171" s="27">
        <v>261517</v>
      </c>
      <c r="D171" s="27">
        <v>227</v>
      </c>
      <c r="E171" s="25" t="s">
        <v>343</v>
      </c>
      <c r="F171" s="25" t="s">
        <v>344</v>
      </c>
      <c r="G171" s="25" t="s">
        <v>140</v>
      </c>
      <c r="H171" s="25" t="s">
        <v>128</v>
      </c>
      <c r="I171" s="25" t="s">
        <v>26</v>
      </c>
      <c r="J171" s="29" t="s">
        <v>379</v>
      </c>
      <c r="K171" s="30">
        <v>43691</v>
      </c>
      <c r="L171" s="31">
        <v>43691</v>
      </c>
      <c r="M171" s="25" t="s">
        <v>28</v>
      </c>
      <c r="N171" s="32" t="s">
        <v>29</v>
      </c>
      <c r="O171" s="33">
        <v>1</v>
      </c>
      <c r="P171" s="27">
        <v>2019</v>
      </c>
      <c r="Q171" s="52">
        <v>31448</v>
      </c>
      <c r="R171" s="34" t="s">
        <v>30</v>
      </c>
      <c r="S171" s="23">
        <v>0</v>
      </c>
      <c r="T171" s="39">
        <v>0</v>
      </c>
      <c r="U171" s="15" t="s">
        <v>31</v>
      </c>
      <c r="V171" s="23">
        <f t="shared" si="2"/>
        <v>31448</v>
      </c>
      <c r="W171" s="21"/>
    </row>
    <row r="172" spans="2:23" s="37" customFormat="1" ht="12" customHeight="1" x14ac:dyDescent="0.2">
      <c r="B172" s="26">
        <v>43678</v>
      </c>
      <c r="C172" s="27">
        <v>259009</v>
      </c>
      <c r="D172" s="27">
        <v>205</v>
      </c>
      <c r="E172" s="25" t="s">
        <v>125</v>
      </c>
      <c r="F172" s="16" t="s">
        <v>126</v>
      </c>
      <c r="G172" s="25" t="s">
        <v>140</v>
      </c>
      <c r="H172" s="25" t="s">
        <v>128</v>
      </c>
      <c r="I172" s="25" t="s">
        <v>26</v>
      </c>
      <c r="J172" s="29" t="s">
        <v>380</v>
      </c>
      <c r="K172" s="30">
        <v>43683</v>
      </c>
      <c r="L172" s="31">
        <v>43683</v>
      </c>
      <c r="M172" s="25" t="s">
        <v>36</v>
      </c>
      <c r="N172" s="32" t="s">
        <v>29</v>
      </c>
      <c r="O172" s="33">
        <v>1</v>
      </c>
      <c r="P172" s="27">
        <v>2019</v>
      </c>
      <c r="Q172" s="52">
        <v>31448</v>
      </c>
      <c r="R172" s="34" t="s">
        <v>30</v>
      </c>
      <c r="S172" s="23">
        <v>0</v>
      </c>
      <c r="T172" s="39">
        <v>0</v>
      </c>
      <c r="U172" s="15" t="s">
        <v>31</v>
      </c>
      <c r="V172" s="23">
        <f t="shared" si="2"/>
        <v>31448</v>
      </c>
      <c r="W172" s="21"/>
    </row>
    <row r="173" spans="2:23" s="37" customFormat="1" ht="12" customHeight="1" x14ac:dyDescent="0.2">
      <c r="B173" s="26">
        <v>43678</v>
      </c>
      <c r="C173" s="27">
        <v>262992</v>
      </c>
      <c r="D173" s="27">
        <v>234</v>
      </c>
      <c r="E173" s="25" t="s">
        <v>22</v>
      </c>
      <c r="F173" s="16" t="s">
        <v>23</v>
      </c>
      <c r="G173" s="28" t="s">
        <v>353</v>
      </c>
      <c r="H173" s="28" t="s">
        <v>128</v>
      </c>
      <c r="I173" s="28" t="s">
        <v>26</v>
      </c>
      <c r="J173" s="29" t="s">
        <v>381</v>
      </c>
      <c r="K173" s="30">
        <v>43706</v>
      </c>
      <c r="L173" s="31">
        <v>43708</v>
      </c>
      <c r="M173" s="25" t="s">
        <v>28</v>
      </c>
      <c r="N173" s="32" t="s">
        <v>29</v>
      </c>
      <c r="O173" s="33">
        <v>3</v>
      </c>
      <c r="P173" s="27">
        <v>2019</v>
      </c>
      <c r="Q173" s="52">
        <v>157242</v>
      </c>
      <c r="R173" s="34" t="s">
        <v>30</v>
      </c>
      <c r="S173" s="23">
        <v>92270</v>
      </c>
      <c r="T173" s="39">
        <v>21400</v>
      </c>
      <c r="U173" s="15" t="s">
        <v>31</v>
      </c>
      <c r="V173" s="23">
        <f t="shared" si="2"/>
        <v>270912</v>
      </c>
      <c r="W173" s="21"/>
    </row>
    <row r="174" spans="2:23" s="37" customFormat="1" ht="12" customHeight="1" x14ac:dyDescent="0.2">
      <c r="B174" s="26">
        <v>43678</v>
      </c>
      <c r="C174" s="27">
        <v>276307</v>
      </c>
      <c r="D174" s="27">
        <v>510</v>
      </c>
      <c r="E174" s="25" t="s">
        <v>22</v>
      </c>
      <c r="F174" s="16" t="s">
        <v>23</v>
      </c>
      <c r="G174" s="28" t="s">
        <v>353</v>
      </c>
      <c r="H174" s="28" t="s">
        <v>128</v>
      </c>
      <c r="I174" s="28" t="s">
        <v>26</v>
      </c>
      <c r="J174" s="29" t="s">
        <v>381</v>
      </c>
      <c r="K174" s="30">
        <v>43706</v>
      </c>
      <c r="L174" s="31">
        <v>43708</v>
      </c>
      <c r="M174" s="25" t="s">
        <v>28</v>
      </c>
      <c r="N174" s="32" t="s">
        <v>29</v>
      </c>
      <c r="O174" s="33">
        <v>1</v>
      </c>
      <c r="P174" s="27">
        <v>2019</v>
      </c>
      <c r="Q174" s="52">
        <v>31448</v>
      </c>
      <c r="R174" s="34" t="s">
        <v>30</v>
      </c>
      <c r="S174" s="23">
        <v>0</v>
      </c>
      <c r="T174" s="39">
        <v>0</v>
      </c>
      <c r="U174" s="15" t="s">
        <v>31</v>
      </c>
      <c r="V174" s="23">
        <f t="shared" si="2"/>
        <v>31448</v>
      </c>
      <c r="W174" s="21"/>
    </row>
    <row r="175" spans="2:23" s="37" customFormat="1" ht="12" customHeight="1" x14ac:dyDescent="0.2">
      <c r="B175" s="26">
        <v>43678</v>
      </c>
      <c r="C175" s="27">
        <v>259221</v>
      </c>
      <c r="D175" s="27">
        <v>212</v>
      </c>
      <c r="E175" s="25" t="s">
        <v>312</v>
      </c>
      <c r="F175" s="16" t="s">
        <v>313</v>
      </c>
      <c r="G175" s="25" t="s">
        <v>140</v>
      </c>
      <c r="H175" s="25" t="s">
        <v>128</v>
      </c>
      <c r="I175" s="25" t="s">
        <v>26</v>
      </c>
      <c r="J175" s="29" t="s">
        <v>382</v>
      </c>
      <c r="K175" s="30">
        <v>43683</v>
      </c>
      <c r="L175" s="31">
        <v>43683</v>
      </c>
      <c r="M175" s="25" t="s">
        <v>36</v>
      </c>
      <c r="N175" s="32" t="s">
        <v>29</v>
      </c>
      <c r="O175" s="33">
        <v>1</v>
      </c>
      <c r="P175" s="27">
        <v>2019</v>
      </c>
      <c r="Q175" s="52">
        <v>31448</v>
      </c>
      <c r="R175" s="34" t="s">
        <v>30</v>
      </c>
      <c r="S175" s="23">
        <v>0</v>
      </c>
      <c r="T175" s="39">
        <v>0</v>
      </c>
      <c r="U175" s="15" t="s">
        <v>31</v>
      </c>
      <c r="V175" s="23">
        <f t="shared" si="2"/>
        <v>31448</v>
      </c>
      <c r="W175" s="21"/>
    </row>
    <row r="176" spans="2:23" s="37" customFormat="1" ht="12" customHeight="1" x14ac:dyDescent="0.2">
      <c r="B176" s="26">
        <v>43678</v>
      </c>
      <c r="C176" s="27">
        <v>259187</v>
      </c>
      <c r="D176" s="27">
        <v>209</v>
      </c>
      <c r="E176" s="25" t="s">
        <v>277</v>
      </c>
      <c r="F176" s="16" t="s">
        <v>278</v>
      </c>
      <c r="G176" s="25" t="s">
        <v>140</v>
      </c>
      <c r="H176" s="25" t="s">
        <v>128</v>
      </c>
      <c r="I176" s="25" t="s">
        <v>26</v>
      </c>
      <c r="J176" s="29" t="s">
        <v>383</v>
      </c>
      <c r="K176" s="30">
        <v>43683</v>
      </c>
      <c r="L176" s="31">
        <v>43683</v>
      </c>
      <c r="M176" s="25" t="s">
        <v>28</v>
      </c>
      <c r="N176" s="32" t="s">
        <v>29</v>
      </c>
      <c r="O176" s="33">
        <v>1</v>
      </c>
      <c r="P176" s="27">
        <v>2019</v>
      </c>
      <c r="Q176" s="52">
        <v>31448</v>
      </c>
      <c r="R176" s="34" t="s">
        <v>30</v>
      </c>
      <c r="S176" s="23">
        <v>0</v>
      </c>
      <c r="T176" s="39">
        <v>0</v>
      </c>
      <c r="U176" s="15" t="s">
        <v>31</v>
      </c>
      <c r="V176" s="23">
        <f t="shared" si="2"/>
        <v>31448</v>
      </c>
      <c r="W176" s="21"/>
    </row>
    <row r="177" spans="2:23" s="37" customFormat="1" ht="12" customHeight="1" x14ac:dyDescent="0.2">
      <c r="B177" s="26">
        <v>43678</v>
      </c>
      <c r="C177" s="27">
        <v>261849</v>
      </c>
      <c r="D177" s="27">
        <v>226</v>
      </c>
      <c r="E177" s="25" t="s">
        <v>195</v>
      </c>
      <c r="F177" s="16" t="s">
        <v>196</v>
      </c>
      <c r="G177" s="28" t="s">
        <v>384</v>
      </c>
      <c r="H177" s="28" t="s">
        <v>25</v>
      </c>
      <c r="I177" s="28" t="s">
        <v>26</v>
      </c>
      <c r="J177" s="29" t="s">
        <v>385</v>
      </c>
      <c r="K177" s="30">
        <v>43693</v>
      </c>
      <c r="L177" s="31">
        <v>43696</v>
      </c>
      <c r="M177" s="25" t="s">
        <v>36</v>
      </c>
      <c r="N177" s="32" t="s">
        <v>29</v>
      </c>
      <c r="O177" s="33">
        <v>2</v>
      </c>
      <c r="P177" s="27">
        <v>2019</v>
      </c>
      <c r="Q177" s="52">
        <v>188690</v>
      </c>
      <c r="R177" s="34" t="s">
        <v>30</v>
      </c>
      <c r="S177" s="23">
        <v>0</v>
      </c>
      <c r="T177" s="23">
        <v>151768</v>
      </c>
      <c r="U177" s="15" t="s">
        <v>386</v>
      </c>
      <c r="V177" s="23">
        <f t="shared" si="2"/>
        <v>340458</v>
      </c>
      <c r="W177" s="21"/>
    </row>
    <row r="178" spans="2:23" s="37" customFormat="1" ht="12" customHeight="1" x14ac:dyDescent="0.2">
      <c r="B178" s="26">
        <v>43678</v>
      </c>
      <c r="C178" s="27">
        <v>253808</v>
      </c>
      <c r="D178" s="27">
        <v>203</v>
      </c>
      <c r="E178" s="25" t="s">
        <v>66</v>
      </c>
      <c r="F178" s="16" t="s">
        <v>67</v>
      </c>
      <c r="G178" s="28" t="s">
        <v>387</v>
      </c>
      <c r="H178" s="28" t="s">
        <v>25</v>
      </c>
      <c r="I178" s="28" t="s">
        <v>26</v>
      </c>
      <c r="J178" s="29" t="s">
        <v>388</v>
      </c>
      <c r="K178" s="30">
        <v>43678</v>
      </c>
      <c r="L178" s="31">
        <v>43679</v>
      </c>
      <c r="M178" s="25" t="s">
        <v>36</v>
      </c>
      <c r="N178" s="32" t="s">
        <v>29</v>
      </c>
      <c r="O178" s="33">
        <v>2</v>
      </c>
      <c r="P178" s="27">
        <v>2019</v>
      </c>
      <c r="Q178" s="51">
        <v>110069</v>
      </c>
      <c r="R178" s="34" t="s">
        <v>30</v>
      </c>
      <c r="S178" s="23">
        <f>10000+16300</f>
        <v>26300</v>
      </c>
      <c r="T178" s="23">
        <v>261268</v>
      </c>
      <c r="U178" s="15" t="s">
        <v>389</v>
      </c>
      <c r="V178" s="23">
        <f t="shared" si="2"/>
        <v>397637</v>
      </c>
      <c r="W178" s="21"/>
    </row>
    <row r="179" spans="2:23" s="37" customFormat="1" ht="12" customHeight="1" x14ac:dyDescent="0.2">
      <c r="B179" s="26">
        <v>43678</v>
      </c>
      <c r="C179" s="27">
        <v>259563</v>
      </c>
      <c r="D179" s="27">
        <v>215</v>
      </c>
      <c r="E179" s="25" t="s">
        <v>146</v>
      </c>
      <c r="F179" s="16" t="s">
        <v>147</v>
      </c>
      <c r="G179" s="25" t="s">
        <v>140</v>
      </c>
      <c r="H179" s="25" t="s">
        <v>128</v>
      </c>
      <c r="I179" s="25" t="s">
        <v>26</v>
      </c>
      <c r="J179" s="29" t="s">
        <v>390</v>
      </c>
      <c r="K179" s="30">
        <v>43683</v>
      </c>
      <c r="L179" s="31">
        <v>43683</v>
      </c>
      <c r="M179" s="25" t="s">
        <v>149</v>
      </c>
      <c r="N179" s="32" t="s">
        <v>29</v>
      </c>
      <c r="O179" s="33">
        <v>1</v>
      </c>
      <c r="P179" s="27">
        <v>2019</v>
      </c>
      <c r="Q179" s="52">
        <v>23058</v>
      </c>
      <c r="R179" s="34" t="s">
        <v>30</v>
      </c>
      <c r="S179" s="23">
        <v>3463</v>
      </c>
      <c r="T179" s="39">
        <v>0</v>
      </c>
      <c r="U179" s="15" t="s">
        <v>31</v>
      </c>
      <c r="V179" s="23">
        <f t="shared" si="2"/>
        <v>26521</v>
      </c>
      <c r="W179" s="21"/>
    </row>
    <row r="180" spans="2:23" s="37" customFormat="1" ht="12" customHeight="1" x14ac:dyDescent="0.2">
      <c r="B180" s="26">
        <v>43678</v>
      </c>
      <c r="C180" s="27">
        <v>259192</v>
      </c>
      <c r="D180" s="27">
        <v>219</v>
      </c>
      <c r="E180" s="25" t="s">
        <v>146</v>
      </c>
      <c r="F180" s="16" t="s">
        <v>147</v>
      </c>
      <c r="G180" s="25" t="s">
        <v>140</v>
      </c>
      <c r="H180" s="25" t="s">
        <v>128</v>
      </c>
      <c r="I180" s="25" t="s">
        <v>26</v>
      </c>
      <c r="J180" s="29" t="s">
        <v>391</v>
      </c>
      <c r="K180" s="30">
        <v>43684</v>
      </c>
      <c r="L180" s="31">
        <v>43684</v>
      </c>
      <c r="M180" s="25" t="s">
        <v>149</v>
      </c>
      <c r="N180" s="32" t="s">
        <v>29</v>
      </c>
      <c r="O180" s="33">
        <v>1</v>
      </c>
      <c r="P180" s="27">
        <v>2019</v>
      </c>
      <c r="Q180" s="52">
        <v>23058</v>
      </c>
      <c r="R180" s="34" t="s">
        <v>30</v>
      </c>
      <c r="S180" s="23">
        <v>4774</v>
      </c>
      <c r="T180" s="39">
        <v>0</v>
      </c>
      <c r="U180" s="15" t="s">
        <v>31</v>
      </c>
      <c r="V180" s="23">
        <f t="shared" si="2"/>
        <v>27832</v>
      </c>
      <c r="W180" s="21"/>
    </row>
    <row r="181" spans="2:23" s="37" customFormat="1" ht="12" customHeight="1" x14ac:dyDescent="0.2">
      <c r="B181" s="26">
        <v>43678</v>
      </c>
      <c r="C181" s="27">
        <v>261424</v>
      </c>
      <c r="D181" s="27">
        <v>228</v>
      </c>
      <c r="E181" s="25" t="s">
        <v>146</v>
      </c>
      <c r="F181" s="16" t="s">
        <v>147</v>
      </c>
      <c r="G181" s="25" t="s">
        <v>140</v>
      </c>
      <c r="H181" s="25" t="s">
        <v>128</v>
      </c>
      <c r="I181" s="25" t="s">
        <v>26</v>
      </c>
      <c r="J181" s="29" t="s">
        <v>392</v>
      </c>
      <c r="K181" s="30">
        <v>43691</v>
      </c>
      <c r="L181" s="31">
        <v>43691</v>
      </c>
      <c r="M181" s="25" t="s">
        <v>149</v>
      </c>
      <c r="N181" s="32" t="s">
        <v>29</v>
      </c>
      <c r="O181" s="33">
        <v>1</v>
      </c>
      <c r="P181" s="27">
        <v>2019</v>
      </c>
      <c r="Q181" s="52">
        <v>23058</v>
      </c>
      <c r="R181" s="34" t="s">
        <v>30</v>
      </c>
      <c r="S181" s="23">
        <v>3678</v>
      </c>
      <c r="T181" s="39">
        <v>0</v>
      </c>
      <c r="U181" s="15" t="s">
        <v>31</v>
      </c>
      <c r="V181" s="23">
        <f t="shared" si="2"/>
        <v>26736</v>
      </c>
      <c r="W181" s="21"/>
    </row>
    <row r="182" spans="2:23" s="37" customFormat="1" ht="12" customHeight="1" x14ac:dyDescent="0.2">
      <c r="B182" s="26">
        <v>43678</v>
      </c>
      <c r="C182" s="27">
        <v>259962</v>
      </c>
      <c r="D182" s="27">
        <v>222</v>
      </c>
      <c r="E182" s="25" t="s">
        <v>72</v>
      </c>
      <c r="F182" s="16" t="s">
        <v>73</v>
      </c>
      <c r="G182" s="25" t="s">
        <v>140</v>
      </c>
      <c r="H182" s="25" t="s">
        <v>128</v>
      </c>
      <c r="I182" s="25" t="s">
        <v>26</v>
      </c>
      <c r="J182" s="29" t="s">
        <v>393</v>
      </c>
      <c r="K182" s="30">
        <v>43684</v>
      </c>
      <c r="L182" s="31">
        <v>43684</v>
      </c>
      <c r="M182" s="25" t="s">
        <v>55</v>
      </c>
      <c r="N182" s="32" t="s">
        <v>56</v>
      </c>
      <c r="O182" s="33">
        <v>1</v>
      </c>
      <c r="P182" s="27">
        <v>2019</v>
      </c>
      <c r="Q182" s="52">
        <v>0</v>
      </c>
      <c r="R182" s="34" t="s">
        <v>366</v>
      </c>
      <c r="S182" s="23">
        <v>0</v>
      </c>
      <c r="T182" s="39">
        <v>0</v>
      </c>
      <c r="U182" s="15" t="s">
        <v>31</v>
      </c>
      <c r="V182" s="23">
        <f t="shared" si="2"/>
        <v>0</v>
      </c>
      <c r="W182" s="21"/>
    </row>
    <row r="183" spans="2:23" s="37" customFormat="1" ht="12" customHeight="1" x14ac:dyDescent="0.2">
      <c r="B183" s="26">
        <v>43678</v>
      </c>
      <c r="C183" s="27">
        <v>261568</v>
      </c>
      <c r="D183" s="27">
        <v>229</v>
      </c>
      <c r="E183" s="25" t="s">
        <v>72</v>
      </c>
      <c r="F183" s="16" t="s">
        <v>73</v>
      </c>
      <c r="G183" s="25" t="s">
        <v>140</v>
      </c>
      <c r="H183" s="25" t="s">
        <v>128</v>
      </c>
      <c r="I183" s="25" t="s">
        <v>26</v>
      </c>
      <c r="J183" s="29" t="s">
        <v>394</v>
      </c>
      <c r="K183" s="30">
        <v>43691</v>
      </c>
      <c r="L183" s="31">
        <v>43691</v>
      </c>
      <c r="M183" s="25" t="s">
        <v>55</v>
      </c>
      <c r="N183" s="32" t="s">
        <v>56</v>
      </c>
      <c r="O183" s="33">
        <v>1</v>
      </c>
      <c r="P183" s="27">
        <v>2019</v>
      </c>
      <c r="Q183" s="52">
        <v>0</v>
      </c>
      <c r="R183" s="34" t="s">
        <v>366</v>
      </c>
      <c r="S183" s="23">
        <v>0</v>
      </c>
      <c r="T183" s="39">
        <v>0</v>
      </c>
      <c r="U183" s="15" t="s">
        <v>31</v>
      </c>
      <c r="V183" s="23">
        <f t="shared" si="2"/>
        <v>0</v>
      </c>
      <c r="W183" s="21"/>
    </row>
    <row r="184" spans="2:23" s="37" customFormat="1" ht="12" customHeight="1" x14ac:dyDescent="0.2">
      <c r="B184" s="26">
        <v>43678</v>
      </c>
      <c r="C184" s="27">
        <v>260931</v>
      </c>
      <c r="D184" s="27">
        <v>220</v>
      </c>
      <c r="E184" s="25" t="s">
        <v>57</v>
      </c>
      <c r="F184" s="25" t="s">
        <v>58</v>
      </c>
      <c r="G184" s="28" t="s">
        <v>395</v>
      </c>
      <c r="H184" s="28" t="s">
        <v>25</v>
      </c>
      <c r="I184" s="28" t="s">
        <v>26</v>
      </c>
      <c r="J184" s="29" t="s">
        <v>396</v>
      </c>
      <c r="K184" s="30">
        <v>43696</v>
      </c>
      <c r="L184" s="31">
        <v>43697</v>
      </c>
      <c r="M184" s="25" t="s">
        <v>36</v>
      </c>
      <c r="N184" s="32" t="s">
        <v>29</v>
      </c>
      <c r="O184" s="33">
        <v>2</v>
      </c>
      <c r="P184" s="27">
        <v>2019</v>
      </c>
      <c r="Q184" s="52">
        <v>110069</v>
      </c>
      <c r="R184" s="34" t="s">
        <v>30</v>
      </c>
      <c r="S184" s="23">
        <f>8600+2500</f>
        <v>11100</v>
      </c>
      <c r="T184" s="23">
        <v>39938</v>
      </c>
      <c r="U184" s="15" t="s">
        <v>397</v>
      </c>
      <c r="V184" s="23">
        <f t="shared" si="2"/>
        <v>161107</v>
      </c>
      <c r="W184" s="38"/>
    </row>
    <row r="185" spans="2:23" s="37" customFormat="1" ht="12" customHeight="1" x14ac:dyDescent="0.2">
      <c r="B185" s="26">
        <v>43678</v>
      </c>
      <c r="C185" s="27">
        <v>260513</v>
      </c>
      <c r="D185" s="27">
        <v>213</v>
      </c>
      <c r="E185" s="25" t="s">
        <v>102</v>
      </c>
      <c r="F185" s="16" t="s">
        <v>103</v>
      </c>
      <c r="G185" s="28" t="s">
        <v>398</v>
      </c>
      <c r="H185" s="28" t="s">
        <v>128</v>
      </c>
      <c r="I185" s="28" t="s">
        <v>26</v>
      </c>
      <c r="J185" s="29" t="s">
        <v>399</v>
      </c>
      <c r="K185" s="30">
        <v>43686</v>
      </c>
      <c r="L185" s="31">
        <v>43686</v>
      </c>
      <c r="M185" s="25" t="s">
        <v>36</v>
      </c>
      <c r="N185" s="32" t="s">
        <v>29</v>
      </c>
      <c r="O185" s="33">
        <v>1</v>
      </c>
      <c r="P185" s="27">
        <v>2019</v>
      </c>
      <c r="Q185" s="52">
        <v>31448</v>
      </c>
      <c r="R185" s="34" t="s">
        <v>30</v>
      </c>
      <c r="S185" s="23">
        <v>0</v>
      </c>
      <c r="T185" s="39">
        <v>0</v>
      </c>
      <c r="U185" s="15" t="s">
        <v>31</v>
      </c>
      <c r="V185" s="23">
        <f t="shared" si="2"/>
        <v>31448</v>
      </c>
      <c r="W185" s="21"/>
    </row>
    <row r="186" spans="2:23" s="37" customFormat="1" ht="12" customHeight="1" x14ac:dyDescent="0.2">
      <c r="B186" s="26">
        <v>43678</v>
      </c>
      <c r="C186" s="27">
        <v>259557</v>
      </c>
      <c r="D186" s="27">
        <v>217</v>
      </c>
      <c r="E186" s="25" t="s">
        <v>77</v>
      </c>
      <c r="F186" s="16" t="s">
        <v>78</v>
      </c>
      <c r="G186" s="25" t="s">
        <v>140</v>
      </c>
      <c r="H186" s="25" t="s">
        <v>128</v>
      </c>
      <c r="I186" s="25" t="s">
        <v>26</v>
      </c>
      <c r="J186" s="29" t="s">
        <v>400</v>
      </c>
      <c r="K186" s="30">
        <v>43683</v>
      </c>
      <c r="L186" s="31">
        <v>43683</v>
      </c>
      <c r="M186" s="25" t="s">
        <v>55</v>
      </c>
      <c r="N186" s="32" t="s">
        <v>56</v>
      </c>
      <c r="O186" s="33">
        <v>1</v>
      </c>
      <c r="P186" s="27">
        <v>2019</v>
      </c>
      <c r="Q186" s="52">
        <v>41848</v>
      </c>
      <c r="R186" s="34" t="s">
        <v>30</v>
      </c>
      <c r="S186" s="23">
        <v>0</v>
      </c>
      <c r="T186" s="39">
        <v>0</v>
      </c>
      <c r="U186" s="15" t="s">
        <v>31</v>
      </c>
      <c r="V186" s="23">
        <f t="shared" si="2"/>
        <v>41848</v>
      </c>
      <c r="W186" s="21" t="s">
        <v>88</v>
      </c>
    </row>
    <row r="187" spans="2:23" s="37" customFormat="1" ht="12" customHeight="1" x14ac:dyDescent="0.2">
      <c r="B187" s="26">
        <v>43678</v>
      </c>
      <c r="C187" s="27">
        <v>257301</v>
      </c>
      <c r="D187" s="27">
        <v>208</v>
      </c>
      <c r="E187" s="25" t="s">
        <v>92</v>
      </c>
      <c r="F187" s="25" t="s">
        <v>93</v>
      </c>
      <c r="G187" s="28" t="s">
        <v>401</v>
      </c>
      <c r="H187" s="28" t="s">
        <v>128</v>
      </c>
      <c r="I187" s="28" t="s">
        <v>26</v>
      </c>
      <c r="J187" s="29" t="s">
        <v>402</v>
      </c>
      <c r="K187" s="30">
        <v>43679</v>
      </c>
      <c r="L187" s="31">
        <v>43679</v>
      </c>
      <c r="M187" s="25" t="s">
        <v>36</v>
      </c>
      <c r="N187" s="32" t="s">
        <v>29</v>
      </c>
      <c r="O187" s="33">
        <v>1</v>
      </c>
      <c r="P187" s="27">
        <v>2019</v>
      </c>
      <c r="Q187" s="55">
        <v>31448</v>
      </c>
      <c r="R187" s="34" t="s">
        <v>30</v>
      </c>
      <c r="S187" s="23">
        <v>0</v>
      </c>
      <c r="T187" s="39">
        <v>0</v>
      </c>
      <c r="U187" s="15" t="s">
        <v>31</v>
      </c>
      <c r="V187" s="23">
        <f t="shared" si="2"/>
        <v>31448</v>
      </c>
      <c r="W187" s="21" t="s">
        <v>88</v>
      </c>
    </row>
    <row r="188" spans="2:23" s="37" customFormat="1" ht="12" customHeight="1" x14ac:dyDescent="0.2">
      <c r="B188" s="26">
        <v>43678</v>
      </c>
      <c r="C188" s="27">
        <v>261248</v>
      </c>
      <c r="D188" s="27">
        <v>214</v>
      </c>
      <c r="E188" s="25" t="s">
        <v>92</v>
      </c>
      <c r="F188" s="25" t="s">
        <v>93</v>
      </c>
      <c r="G188" s="28" t="s">
        <v>403</v>
      </c>
      <c r="H188" s="28" t="s">
        <v>25</v>
      </c>
      <c r="I188" s="28" t="s">
        <v>26</v>
      </c>
      <c r="J188" s="29" t="s">
        <v>404</v>
      </c>
      <c r="K188" s="30">
        <v>43705</v>
      </c>
      <c r="L188" s="31">
        <v>43707</v>
      </c>
      <c r="M188" s="25" t="s">
        <v>36</v>
      </c>
      <c r="N188" s="32" t="s">
        <v>29</v>
      </c>
      <c r="O188" s="33">
        <v>3</v>
      </c>
      <c r="P188" s="27">
        <v>2019</v>
      </c>
      <c r="Q188" s="52">
        <v>188690</v>
      </c>
      <c r="R188" s="34" t="s">
        <v>30</v>
      </c>
      <c r="S188" s="23">
        <v>25500</v>
      </c>
      <c r="T188" s="23">
        <v>95568</v>
      </c>
      <c r="U188" s="15" t="s">
        <v>405</v>
      </c>
      <c r="V188" s="23">
        <f t="shared" si="2"/>
        <v>309758</v>
      </c>
      <c r="W188" s="21" t="s">
        <v>88</v>
      </c>
    </row>
    <row r="189" spans="2:23" s="37" customFormat="1" ht="12" customHeight="1" x14ac:dyDescent="0.2">
      <c r="B189" s="26">
        <v>43678</v>
      </c>
      <c r="C189" s="27">
        <v>259140</v>
      </c>
      <c r="D189" s="27">
        <v>216</v>
      </c>
      <c r="E189" s="25" t="s">
        <v>92</v>
      </c>
      <c r="F189" s="25" t="s">
        <v>93</v>
      </c>
      <c r="G189" s="28" t="s">
        <v>406</v>
      </c>
      <c r="H189" s="28" t="s">
        <v>128</v>
      </c>
      <c r="I189" s="28" t="s">
        <v>26</v>
      </c>
      <c r="J189" s="29" t="s">
        <v>407</v>
      </c>
      <c r="K189" s="30">
        <v>43685</v>
      </c>
      <c r="L189" s="31">
        <v>43686</v>
      </c>
      <c r="M189" s="25" t="s">
        <v>36</v>
      </c>
      <c r="N189" s="32" t="s">
        <v>29</v>
      </c>
      <c r="O189" s="33">
        <v>2</v>
      </c>
      <c r="P189" s="27">
        <v>2019</v>
      </c>
      <c r="Q189" s="52">
        <v>110069</v>
      </c>
      <c r="R189" s="34" t="s">
        <v>30</v>
      </c>
      <c r="S189" s="23">
        <v>0</v>
      </c>
      <c r="T189" s="39">
        <f>10000+19230</f>
        <v>29230</v>
      </c>
      <c r="U189" s="15" t="s">
        <v>31</v>
      </c>
      <c r="V189" s="23">
        <f t="shared" si="2"/>
        <v>139299</v>
      </c>
      <c r="W189" s="21"/>
    </row>
    <row r="190" spans="2:23" s="37" customFormat="1" ht="12" customHeight="1" x14ac:dyDescent="0.2">
      <c r="B190" s="26">
        <v>43678</v>
      </c>
      <c r="C190" s="27">
        <v>261266</v>
      </c>
      <c r="D190" s="27">
        <v>224</v>
      </c>
      <c r="E190" s="25" t="s">
        <v>408</v>
      </c>
      <c r="F190" s="16" t="s">
        <v>409</v>
      </c>
      <c r="G190" s="28" t="s">
        <v>384</v>
      </c>
      <c r="H190" s="28" t="s">
        <v>25</v>
      </c>
      <c r="I190" s="28" t="s">
        <v>26</v>
      </c>
      <c r="J190" s="29" t="s">
        <v>410</v>
      </c>
      <c r="K190" s="30">
        <v>43694</v>
      </c>
      <c r="L190" s="31">
        <v>43696</v>
      </c>
      <c r="M190" s="25" t="s">
        <v>36</v>
      </c>
      <c r="N190" s="32" t="s">
        <v>29</v>
      </c>
      <c r="O190" s="33">
        <v>1</v>
      </c>
      <c r="P190" s="27">
        <v>2019</v>
      </c>
      <c r="Q190" s="52">
        <v>188690</v>
      </c>
      <c r="R190" s="34" t="s">
        <v>30</v>
      </c>
      <c r="S190" s="23">
        <v>0</v>
      </c>
      <c r="T190" s="23">
        <v>208568</v>
      </c>
      <c r="U190" s="15" t="s">
        <v>411</v>
      </c>
      <c r="V190" s="23">
        <f t="shared" si="2"/>
        <v>397258</v>
      </c>
      <c r="W190" s="21"/>
    </row>
    <row r="191" spans="2:23" s="37" customFormat="1" ht="12" customHeight="1" x14ac:dyDescent="0.2">
      <c r="B191" s="26">
        <v>43678</v>
      </c>
      <c r="C191" s="27">
        <v>259175</v>
      </c>
      <c r="D191" s="27">
        <v>218</v>
      </c>
      <c r="E191" s="25" t="s">
        <v>171</v>
      </c>
      <c r="F191" s="25" t="s">
        <v>169</v>
      </c>
      <c r="G191" s="28" t="s">
        <v>412</v>
      </c>
      <c r="H191" s="28" t="s">
        <v>128</v>
      </c>
      <c r="I191" s="28" t="s">
        <v>26</v>
      </c>
      <c r="J191" s="29" t="s">
        <v>413</v>
      </c>
      <c r="K191" s="30">
        <v>43684</v>
      </c>
      <c r="L191" s="31">
        <v>43685</v>
      </c>
      <c r="M191" s="25" t="s">
        <v>36</v>
      </c>
      <c r="N191" s="32" t="s">
        <v>29</v>
      </c>
      <c r="O191" s="33">
        <v>2</v>
      </c>
      <c r="P191" s="27">
        <v>2019</v>
      </c>
      <c r="Q191" s="52">
        <v>110069</v>
      </c>
      <c r="R191" s="34" t="s">
        <v>30</v>
      </c>
      <c r="S191" s="23">
        <f>1500+4330+1540+1280+1900+3000+4360+7000</f>
        <v>24910</v>
      </c>
      <c r="T191" s="39">
        <f>6000+6000</f>
        <v>12000</v>
      </c>
      <c r="U191" s="15" t="s">
        <v>31</v>
      </c>
      <c r="V191" s="23">
        <f t="shared" si="2"/>
        <v>146979</v>
      </c>
      <c r="W191" s="21"/>
    </row>
    <row r="192" spans="2:23" s="37" customFormat="1" ht="12" customHeight="1" x14ac:dyDescent="0.2">
      <c r="B192" s="26">
        <v>43709</v>
      </c>
      <c r="C192" s="27">
        <v>270964</v>
      </c>
      <c r="D192" s="27">
        <v>257</v>
      </c>
      <c r="E192" s="25" t="s">
        <v>77</v>
      </c>
      <c r="F192" s="16" t="s">
        <v>78</v>
      </c>
      <c r="G192" s="28" t="s">
        <v>89</v>
      </c>
      <c r="H192" s="28" t="s">
        <v>25</v>
      </c>
      <c r="I192" s="28" t="s">
        <v>75</v>
      </c>
      <c r="J192" s="29" t="s">
        <v>90</v>
      </c>
      <c r="K192" s="30">
        <v>43733</v>
      </c>
      <c r="L192" s="31">
        <v>43735</v>
      </c>
      <c r="M192" s="25" t="s">
        <v>55</v>
      </c>
      <c r="N192" s="32" t="s">
        <v>56</v>
      </c>
      <c r="O192" s="33">
        <v>3</v>
      </c>
      <c r="P192" s="27">
        <v>2019</v>
      </c>
      <c r="Q192" s="51">
        <v>804567</v>
      </c>
      <c r="R192" s="34" t="s">
        <v>91</v>
      </c>
      <c r="S192" s="23">
        <v>0</v>
      </c>
      <c r="T192" s="23">
        <v>0</v>
      </c>
      <c r="U192" s="15" t="s">
        <v>31</v>
      </c>
      <c r="V192" s="23">
        <f t="shared" si="2"/>
        <v>804567</v>
      </c>
      <c r="W192" s="21" t="s">
        <v>88</v>
      </c>
    </row>
    <row r="193" spans="2:23" s="37" customFormat="1" ht="12" customHeight="1" x14ac:dyDescent="0.2">
      <c r="B193" s="26">
        <v>43709</v>
      </c>
      <c r="C193" s="27">
        <v>269462</v>
      </c>
      <c r="D193" s="27">
        <v>254</v>
      </c>
      <c r="E193" s="25" t="s">
        <v>92</v>
      </c>
      <c r="F193" s="25" t="s">
        <v>93</v>
      </c>
      <c r="G193" s="28" t="s">
        <v>94</v>
      </c>
      <c r="H193" s="28" t="s">
        <v>25</v>
      </c>
      <c r="I193" s="28" t="s">
        <v>75</v>
      </c>
      <c r="J193" s="29" t="s">
        <v>95</v>
      </c>
      <c r="K193" s="30">
        <v>43731</v>
      </c>
      <c r="L193" s="31">
        <v>43734</v>
      </c>
      <c r="M193" s="25" t="s">
        <v>36</v>
      </c>
      <c r="N193" s="32" t="s">
        <v>29</v>
      </c>
      <c r="O193" s="33">
        <v>4</v>
      </c>
      <c r="P193" s="27">
        <v>2019</v>
      </c>
      <c r="Q193" s="52">
        <v>0</v>
      </c>
      <c r="R193" s="34" t="s">
        <v>96</v>
      </c>
      <c r="S193" s="23">
        <v>0</v>
      </c>
      <c r="T193" s="23">
        <v>0</v>
      </c>
      <c r="U193" s="15" t="s">
        <v>31</v>
      </c>
      <c r="V193" s="23">
        <f t="shared" si="2"/>
        <v>0</v>
      </c>
      <c r="W193" s="21" t="s">
        <v>88</v>
      </c>
    </row>
    <row r="194" spans="2:23" s="37" customFormat="1" ht="12" customHeight="1" x14ac:dyDescent="0.2">
      <c r="B194" s="26">
        <v>43709</v>
      </c>
      <c r="C194" s="27">
        <v>271224</v>
      </c>
      <c r="D194" s="27">
        <v>258</v>
      </c>
      <c r="E194" s="25" t="s">
        <v>51</v>
      </c>
      <c r="F194" s="16" t="s">
        <v>52</v>
      </c>
      <c r="G194" s="28" t="s">
        <v>122</v>
      </c>
      <c r="H194" s="28" t="s">
        <v>25</v>
      </c>
      <c r="I194" s="28" t="s">
        <v>75</v>
      </c>
      <c r="J194" s="29" t="s">
        <v>123</v>
      </c>
      <c r="K194" s="30">
        <v>43735</v>
      </c>
      <c r="L194" s="31">
        <v>43736</v>
      </c>
      <c r="M194" s="25" t="s">
        <v>55</v>
      </c>
      <c r="N194" s="32" t="s">
        <v>56</v>
      </c>
      <c r="O194" s="33">
        <v>2</v>
      </c>
      <c r="P194" s="27">
        <v>2019</v>
      </c>
      <c r="Q194" s="52">
        <v>0</v>
      </c>
      <c r="R194" s="34" t="s">
        <v>124</v>
      </c>
      <c r="S194" s="23">
        <v>0</v>
      </c>
      <c r="T194" s="23">
        <v>0</v>
      </c>
      <c r="U194" s="15" t="s">
        <v>31</v>
      </c>
      <c r="V194" s="23">
        <f t="shared" si="2"/>
        <v>0</v>
      </c>
      <c r="W194" s="21" t="s">
        <v>88</v>
      </c>
    </row>
    <row r="195" spans="2:23" s="37" customFormat="1" ht="12" customHeight="1" x14ac:dyDescent="0.2">
      <c r="B195" s="26">
        <v>43709</v>
      </c>
      <c r="C195" s="27">
        <v>267117</v>
      </c>
      <c r="D195" s="27">
        <v>245</v>
      </c>
      <c r="E195" s="25" t="s">
        <v>343</v>
      </c>
      <c r="F195" s="25" t="s">
        <v>344</v>
      </c>
      <c r="G195" s="25" t="s">
        <v>140</v>
      </c>
      <c r="H195" s="25" t="s">
        <v>128</v>
      </c>
      <c r="I195" s="25" t="s">
        <v>26</v>
      </c>
      <c r="J195" s="29" t="s">
        <v>414</v>
      </c>
      <c r="K195" s="30">
        <v>43712</v>
      </c>
      <c r="L195" s="31">
        <v>43712</v>
      </c>
      <c r="M195" s="25" t="s">
        <v>28</v>
      </c>
      <c r="N195" s="32" t="s">
        <v>29</v>
      </c>
      <c r="O195" s="33">
        <v>1</v>
      </c>
      <c r="P195" s="27">
        <v>2019</v>
      </c>
      <c r="Q195" s="52">
        <v>31448</v>
      </c>
      <c r="R195" s="34" t="s">
        <v>30</v>
      </c>
      <c r="S195" s="23">
        <v>0</v>
      </c>
      <c r="T195" s="39">
        <v>0</v>
      </c>
      <c r="U195" s="15" t="s">
        <v>31</v>
      </c>
      <c r="V195" s="23">
        <f t="shared" ref="V195:V255" si="3">SUM(Q195+S195+T195)</f>
        <v>31448</v>
      </c>
      <c r="W195" s="21"/>
    </row>
    <row r="196" spans="2:23" s="37" customFormat="1" ht="12" customHeight="1" x14ac:dyDescent="0.2">
      <c r="B196" s="26">
        <v>43709</v>
      </c>
      <c r="C196" s="27">
        <v>269410</v>
      </c>
      <c r="D196" s="27">
        <v>251</v>
      </c>
      <c r="E196" s="25" t="s">
        <v>343</v>
      </c>
      <c r="F196" s="25" t="s">
        <v>344</v>
      </c>
      <c r="G196" s="25" t="s">
        <v>140</v>
      </c>
      <c r="H196" s="25" t="s">
        <v>128</v>
      </c>
      <c r="I196" s="25" t="s">
        <v>26</v>
      </c>
      <c r="J196" s="29" t="s">
        <v>415</v>
      </c>
      <c r="K196" s="30">
        <v>43719</v>
      </c>
      <c r="L196" s="31">
        <v>43719</v>
      </c>
      <c r="M196" s="25" t="s">
        <v>28</v>
      </c>
      <c r="N196" s="32" t="s">
        <v>29</v>
      </c>
      <c r="O196" s="33">
        <v>1</v>
      </c>
      <c r="P196" s="27">
        <v>2019</v>
      </c>
      <c r="Q196" s="52">
        <v>0</v>
      </c>
      <c r="R196" s="34" t="s">
        <v>30</v>
      </c>
      <c r="S196" s="23">
        <v>0</v>
      </c>
      <c r="T196" s="39">
        <v>0</v>
      </c>
      <c r="U196" s="15" t="s">
        <v>31</v>
      </c>
      <c r="V196" s="23">
        <f t="shared" si="3"/>
        <v>0</v>
      </c>
      <c r="W196" s="21"/>
    </row>
    <row r="197" spans="2:23" s="37" customFormat="1" ht="12" customHeight="1" x14ac:dyDescent="0.2">
      <c r="B197" s="26">
        <v>43709</v>
      </c>
      <c r="C197" s="27">
        <v>271820</v>
      </c>
      <c r="D197" s="27">
        <v>265</v>
      </c>
      <c r="E197" s="25" t="s">
        <v>343</v>
      </c>
      <c r="F197" s="25" t="s">
        <v>344</v>
      </c>
      <c r="G197" s="25" t="s">
        <v>140</v>
      </c>
      <c r="H197" s="25" t="s">
        <v>128</v>
      </c>
      <c r="I197" s="25" t="s">
        <v>26</v>
      </c>
      <c r="J197" s="29" t="s">
        <v>416</v>
      </c>
      <c r="K197" s="30">
        <v>43732</v>
      </c>
      <c r="L197" s="31">
        <v>43732</v>
      </c>
      <c r="M197" s="25" t="s">
        <v>28</v>
      </c>
      <c r="N197" s="32" t="s">
        <v>29</v>
      </c>
      <c r="O197" s="33">
        <v>1</v>
      </c>
      <c r="P197" s="27">
        <v>2019</v>
      </c>
      <c r="Q197" s="52">
        <v>31448</v>
      </c>
      <c r="R197" s="34" t="s">
        <v>30</v>
      </c>
      <c r="S197" s="23">
        <v>0</v>
      </c>
      <c r="T197" s="39">
        <v>0</v>
      </c>
      <c r="U197" s="15" t="s">
        <v>31</v>
      </c>
      <c r="V197" s="23">
        <f t="shared" si="3"/>
        <v>31448</v>
      </c>
      <c r="W197" s="21"/>
    </row>
    <row r="198" spans="2:23" s="37" customFormat="1" ht="12" customHeight="1" x14ac:dyDescent="0.2">
      <c r="B198" s="26">
        <v>43709</v>
      </c>
      <c r="C198" s="27">
        <v>265983</v>
      </c>
      <c r="D198" s="27">
        <v>235</v>
      </c>
      <c r="E198" s="25" t="s">
        <v>125</v>
      </c>
      <c r="F198" s="16" t="s">
        <v>126</v>
      </c>
      <c r="G198" s="25" t="s">
        <v>140</v>
      </c>
      <c r="H198" s="25" t="s">
        <v>128</v>
      </c>
      <c r="I198" s="25" t="s">
        <v>26</v>
      </c>
      <c r="J198" s="29" t="s">
        <v>417</v>
      </c>
      <c r="K198" s="30">
        <v>43711</v>
      </c>
      <c r="L198" s="31">
        <v>43711</v>
      </c>
      <c r="M198" s="25" t="s">
        <v>36</v>
      </c>
      <c r="N198" s="32" t="s">
        <v>29</v>
      </c>
      <c r="O198" s="33">
        <v>1</v>
      </c>
      <c r="P198" s="27">
        <v>2019</v>
      </c>
      <c r="Q198" s="52">
        <v>31448</v>
      </c>
      <c r="R198" s="34" t="s">
        <v>30</v>
      </c>
      <c r="S198" s="23">
        <v>0</v>
      </c>
      <c r="T198" s="39">
        <v>0</v>
      </c>
      <c r="U198" s="15" t="s">
        <v>31</v>
      </c>
      <c r="V198" s="23">
        <f t="shared" si="3"/>
        <v>31448</v>
      </c>
      <c r="W198" s="21"/>
    </row>
    <row r="199" spans="2:23" s="37" customFormat="1" ht="12" customHeight="1" x14ac:dyDescent="0.2">
      <c r="B199" s="26">
        <v>43709</v>
      </c>
      <c r="C199" s="27">
        <v>263047</v>
      </c>
      <c r="D199" s="27">
        <v>247</v>
      </c>
      <c r="E199" s="25" t="s">
        <v>22</v>
      </c>
      <c r="F199" s="16" t="s">
        <v>23</v>
      </c>
      <c r="G199" s="28" t="s">
        <v>418</v>
      </c>
      <c r="H199" s="28" t="s">
        <v>25</v>
      </c>
      <c r="I199" s="28" t="s">
        <v>75</v>
      </c>
      <c r="J199" s="29" t="s">
        <v>419</v>
      </c>
      <c r="K199" s="30">
        <v>43731</v>
      </c>
      <c r="L199" s="31">
        <v>43735</v>
      </c>
      <c r="M199" s="25" t="s">
        <v>28</v>
      </c>
      <c r="N199" s="32" t="s">
        <v>29</v>
      </c>
      <c r="O199" s="33">
        <v>5</v>
      </c>
      <c r="P199" s="27">
        <v>2019</v>
      </c>
      <c r="Q199" s="51">
        <v>1263514</v>
      </c>
      <c r="R199" s="34" t="s">
        <v>30</v>
      </c>
      <c r="S199" s="23">
        <v>27284</v>
      </c>
      <c r="T199" s="23">
        <v>0</v>
      </c>
      <c r="U199" s="15" t="s">
        <v>31</v>
      </c>
      <c r="V199" s="23">
        <f t="shared" si="3"/>
        <v>1290798</v>
      </c>
      <c r="W199" s="21" t="s">
        <v>88</v>
      </c>
    </row>
    <row r="200" spans="2:23" s="37" customFormat="1" ht="12" customHeight="1" x14ac:dyDescent="0.2">
      <c r="B200" s="26">
        <v>43709</v>
      </c>
      <c r="C200" s="27">
        <v>263248</v>
      </c>
      <c r="D200" s="27">
        <v>241</v>
      </c>
      <c r="E200" s="25" t="s">
        <v>22</v>
      </c>
      <c r="F200" s="16" t="s">
        <v>23</v>
      </c>
      <c r="G200" s="28" t="s">
        <v>154</v>
      </c>
      <c r="H200" s="28" t="s">
        <v>128</v>
      </c>
      <c r="I200" s="28" t="s">
        <v>26</v>
      </c>
      <c r="J200" s="29" t="s">
        <v>420</v>
      </c>
      <c r="K200" s="30">
        <v>43731</v>
      </c>
      <c r="L200" s="31">
        <v>43735</v>
      </c>
      <c r="M200" s="25" t="s">
        <v>28</v>
      </c>
      <c r="N200" s="32" t="s">
        <v>29</v>
      </c>
      <c r="O200" s="33">
        <v>1</v>
      </c>
      <c r="P200" s="27">
        <v>2019</v>
      </c>
      <c r="Q200" s="52">
        <v>188690</v>
      </c>
      <c r="R200" s="34" t="s">
        <v>30</v>
      </c>
      <c r="S200" s="23">
        <f>281555+10480+13005</f>
        <v>305040</v>
      </c>
      <c r="T200" s="39">
        <v>0</v>
      </c>
      <c r="U200" s="15" t="s">
        <v>31</v>
      </c>
      <c r="V200" s="23">
        <f t="shared" si="3"/>
        <v>493730</v>
      </c>
      <c r="W200" s="21"/>
    </row>
    <row r="201" spans="2:23" s="37" customFormat="1" ht="12" customHeight="1" x14ac:dyDescent="0.2">
      <c r="B201" s="26">
        <v>43709</v>
      </c>
      <c r="C201" s="27">
        <v>265795</v>
      </c>
      <c r="D201" s="27">
        <v>240</v>
      </c>
      <c r="E201" s="25" t="s">
        <v>277</v>
      </c>
      <c r="F201" s="16" t="s">
        <v>278</v>
      </c>
      <c r="G201" s="25" t="s">
        <v>140</v>
      </c>
      <c r="H201" s="25" t="s">
        <v>128</v>
      </c>
      <c r="I201" s="25" t="s">
        <v>26</v>
      </c>
      <c r="J201" s="29" t="s">
        <v>421</v>
      </c>
      <c r="K201" s="30">
        <v>43711</v>
      </c>
      <c r="L201" s="31">
        <v>43711</v>
      </c>
      <c r="M201" s="25" t="s">
        <v>28</v>
      </c>
      <c r="N201" s="32" t="s">
        <v>29</v>
      </c>
      <c r="O201" s="33">
        <v>1</v>
      </c>
      <c r="P201" s="27">
        <v>2019</v>
      </c>
      <c r="Q201" s="52">
        <v>31448</v>
      </c>
      <c r="R201" s="34" t="s">
        <v>30</v>
      </c>
      <c r="S201" s="23">
        <v>0</v>
      </c>
      <c r="T201" s="39">
        <v>12200</v>
      </c>
      <c r="U201" s="15" t="s">
        <v>31</v>
      </c>
      <c r="V201" s="23">
        <f t="shared" si="3"/>
        <v>43648</v>
      </c>
      <c r="W201" s="21"/>
    </row>
    <row r="202" spans="2:23" s="37" customFormat="1" ht="12" customHeight="1" x14ac:dyDescent="0.2">
      <c r="B202" s="26">
        <v>43709</v>
      </c>
      <c r="C202" s="27">
        <v>267822</v>
      </c>
      <c r="D202" s="27">
        <v>248</v>
      </c>
      <c r="E202" s="25" t="s">
        <v>422</v>
      </c>
      <c r="F202" s="16" t="s">
        <v>423</v>
      </c>
      <c r="G202" s="25" t="s">
        <v>140</v>
      </c>
      <c r="H202" s="25" t="s">
        <v>128</v>
      </c>
      <c r="I202" s="25" t="s">
        <v>26</v>
      </c>
      <c r="J202" s="29" t="s">
        <v>424</v>
      </c>
      <c r="K202" s="30">
        <v>43712</v>
      </c>
      <c r="L202" s="31">
        <v>43712</v>
      </c>
      <c r="M202" s="25" t="s">
        <v>28</v>
      </c>
      <c r="N202" s="32" t="s">
        <v>29</v>
      </c>
      <c r="O202" s="33">
        <v>1</v>
      </c>
      <c r="P202" s="27">
        <v>2019</v>
      </c>
      <c r="Q202" s="52">
        <v>31448</v>
      </c>
      <c r="R202" s="34" t="s">
        <v>30</v>
      </c>
      <c r="S202" s="23">
        <v>0</v>
      </c>
      <c r="T202" s="39">
        <v>0</v>
      </c>
      <c r="U202" s="15" t="s">
        <v>31</v>
      </c>
      <c r="V202" s="23">
        <f t="shared" si="3"/>
        <v>31448</v>
      </c>
      <c r="W202" s="21"/>
    </row>
    <row r="203" spans="2:23" s="37" customFormat="1" ht="12" customHeight="1" x14ac:dyDescent="0.2">
      <c r="B203" s="26">
        <v>43709</v>
      </c>
      <c r="C203" s="27">
        <v>266263</v>
      </c>
      <c r="D203" s="27">
        <v>243</v>
      </c>
      <c r="E203" s="25" t="s">
        <v>200</v>
      </c>
      <c r="F203" s="16" t="s">
        <v>126</v>
      </c>
      <c r="G203" s="25" t="s">
        <v>140</v>
      </c>
      <c r="H203" s="25" t="s">
        <v>128</v>
      </c>
      <c r="I203" s="25" t="s">
        <v>26</v>
      </c>
      <c r="J203" s="29" t="s">
        <v>425</v>
      </c>
      <c r="K203" s="30">
        <v>43711</v>
      </c>
      <c r="L203" s="31">
        <v>43711</v>
      </c>
      <c r="M203" s="25" t="s">
        <v>36</v>
      </c>
      <c r="N203" s="32" t="s">
        <v>29</v>
      </c>
      <c r="O203" s="33">
        <v>1</v>
      </c>
      <c r="P203" s="27">
        <v>2019</v>
      </c>
      <c r="Q203" s="52">
        <v>31448</v>
      </c>
      <c r="R203" s="34" t="s">
        <v>30</v>
      </c>
      <c r="S203" s="23">
        <v>0</v>
      </c>
      <c r="T203" s="39">
        <v>0</v>
      </c>
      <c r="U203" s="15" t="s">
        <v>31</v>
      </c>
      <c r="V203" s="23">
        <f t="shared" si="3"/>
        <v>31448</v>
      </c>
      <c r="W203" s="21"/>
    </row>
    <row r="204" spans="2:23" s="37" customFormat="1" ht="12" customHeight="1" x14ac:dyDescent="0.2">
      <c r="B204" s="26">
        <v>43709</v>
      </c>
      <c r="C204" s="27">
        <v>263768</v>
      </c>
      <c r="D204" s="27">
        <v>238</v>
      </c>
      <c r="E204" s="25" t="s">
        <v>360</v>
      </c>
      <c r="F204" s="25" t="s">
        <v>361</v>
      </c>
      <c r="G204" s="28" t="s">
        <v>154</v>
      </c>
      <c r="H204" s="28" t="s">
        <v>128</v>
      </c>
      <c r="I204" s="28" t="s">
        <v>26</v>
      </c>
      <c r="J204" s="29" t="s">
        <v>426</v>
      </c>
      <c r="K204" s="30">
        <v>43711</v>
      </c>
      <c r="L204" s="31">
        <v>43713</v>
      </c>
      <c r="M204" s="25" t="s">
        <v>28</v>
      </c>
      <c r="N204" s="32" t="s">
        <v>29</v>
      </c>
      <c r="O204" s="33">
        <v>3</v>
      </c>
      <c r="P204" s="27">
        <v>2019</v>
      </c>
      <c r="Q204" s="52">
        <v>188690</v>
      </c>
      <c r="R204" s="34" t="s">
        <v>30</v>
      </c>
      <c r="S204" s="23">
        <v>0</v>
      </c>
      <c r="T204" s="39">
        <v>0</v>
      </c>
      <c r="U204" s="15" t="s">
        <v>31</v>
      </c>
      <c r="V204" s="23">
        <f t="shared" si="3"/>
        <v>188690</v>
      </c>
      <c r="W204" s="21"/>
    </row>
    <row r="205" spans="2:23" s="37" customFormat="1" ht="12" customHeight="1" x14ac:dyDescent="0.2">
      <c r="B205" s="26">
        <v>43709</v>
      </c>
      <c r="C205" s="27">
        <v>266908</v>
      </c>
      <c r="D205" s="27">
        <v>244</v>
      </c>
      <c r="E205" s="25" t="s">
        <v>146</v>
      </c>
      <c r="F205" s="16" t="s">
        <v>147</v>
      </c>
      <c r="G205" s="25" t="s">
        <v>140</v>
      </c>
      <c r="H205" s="25" t="s">
        <v>128</v>
      </c>
      <c r="I205" s="25" t="s">
        <v>26</v>
      </c>
      <c r="J205" s="29" t="s">
        <v>427</v>
      </c>
      <c r="K205" s="30">
        <v>43712</v>
      </c>
      <c r="L205" s="31">
        <v>43712</v>
      </c>
      <c r="M205" s="25" t="s">
        <v>149</v>
      </c>
      <c r="N205" s="32" t="s">
        <v>29</v>
      </c>
      <c r="O205" s="33">
        <v>1</v>
      </c>
      <c r="P205" s="27">
        <v>2019</v>
      </c>
      <c r="Q205" s="52">
        <v>23058</v>
      </c>
      <c r="R205" s="34" t="s">
        <v>30</v>
      </c>
      <c r="S205" s="23">
        <v>3205</v>
      </c>
      <c r="T205" s="39">
        <v>0</v>
      </c>
      <c r="U205" s="15" t="s">
        <v>31</v>
      </c>
      <c r="V205" s="23">
        <f t="shared" si="3"/>
        <v>26263</v>
      </c>
      <c r="W205" s="21"/>
    </row>
    <row r="206" spans="2:23" s="37" customFormat="1" ht="12" customHeight="1" x14ac:dyDescent="0.2">
      <c r="B206" s="26">
        <v>43709</v>
      </c>
      <c r="C206" s="27">
        <v>268662</v>
      </c>
      <c r="D206" s="27">
        <v>255</v>
      </c>
      <c r="E206" s="25" t="s">
        <v>146</v>
      </c>
      <c r="F206" s="16" t="s">
        <v>147</v>
      </c>
      <c r="G206" s="25" t="s">
        <v>140</v>
      </c>
      <c r="H206" s="25" t="s">
        <v>128</v>
      </c>
      <c r="I206" s="25" t="s">
        <v>26</v>
      </c>
      <c r="J206" s="29" t="s">
        <v>392</v>
      </c>
      <c r="K206" s="30">
        <v>43719</v>
      </c>
      <c r="L206" s="31">
        <v>43719</v>
      </c>
      <c r="M206" s="25" t="s">
        <v>149</v>
      </c>
      <c r="N206" s="32" t="s">
        <v>29</v>
      </c>
      <c r="O206" s="33">
        <v>1</v>
      </c>
      <c r="P206" s="27">
        <v>2019</v>
      </c>
      <c r="Q206" s="52">
        <v>23058</v>
      </c>
      <c r="R206" s="34" t="s">
        <v>30</v>
      </c>
      <c r="S206" s="23">
        <v>3699</v>
      </c>
      <c r="T206" s="39">
        <v>0</v>
      </c>
      <c r="U206" s="15" t="s">
        <v>31</v>
      </c>
      <c r="V206" s="23">
        <f t="shared" si="3"/>
        <v>26757</v>
      </c>
      <c r="W206" s="21"/>
    </row>
    <row r="207" spans="2:23" s="37" customFormat="1" ht="12" customHeight="1" x14ac:dyDescent="0.2">
      <c r="B207" s="26">
        <v>43709</v>
      </c>
      <c r="C207" s="27">
        <v>270876</v>
      </c>
      <c r="D207" s="27">
        <v>263</v>
      </c>
      <c r="E207" s="25" t="s">
        <v>146</v>
      </c>
      <c r="F207" s="16" t="s">
        <v>147</v>
      </c>
      <c r="G207" s="25" t="s">
        <v>140</v>
      </c>
      <c r="H207" s="25" t="s">
        <v>128</v>
      </c>
      <c r="I207" s="25" t="s">
        <v>26</v>
      </c>
      <c r="J207" s="29" t="s">
        <v>428</v>
      </c>
      <c r="K207" s="30">
        <v>43733</v>
      </c>
      <c r="L207" s="31">
        <v>43733</v>
      </c>
      <c r="M207" s="25" t="s">
        <v>149</v>
      </c>
      <c r="N207" s="32" t="s">
        <v>29</v>
      </c>
      <c r="O207" s="33">
        <v>1</v>
      </c>
      <c r="P207" s="27">
        <v>2019</v>
      </c>
      <c r="Q207" s="52">
        <v>23058</v>
      </c>
      <c r="R207" s="34" t="s">
        <v>30</v>
      </c>
      <c r="S207" s="23">
        <v>3656</v>
      </c>
      <c r="T207" s="39">
        <v>0</v>
      </c>
      <c r="U207" s="15" t="s">
        <v>31</v>
      </c>
      <c r="V207" s="23">
        <f t="shared" si="3"/>
        <v>26714</v>
      </c>
      <c r="W207" s="21"/>
    </row>
    <row r="208" spans="2:23" s="37" customFormat="1" ht="12" customHeight="1" x14ac:dyDescent="0.2">
      <c r="B208" s="26">
        <v>43709</v>
      </c>
      <c r="C208" s="27">
        <v>269070</v>
      </c>
      <c r="D208" s="27">
        <v>253</v>
      </c>
      <c r="E208" s="25" t="s">
        <v>72</v>
      </c>
      <c r="F208" s="16" t="s">
        <v>73</v>
      </c>
      <c r="G208" s="25" t="s">
        <v>140</v>
      </c>
      <c r="H208" s="25" t="s">
        <v>128</v>
      </c>
      <c r="I208" s="25" t="s">
        <v>26</v>
      </c>
      <c r="J208" s="29" t="s">
        <v>429</v>
      </c>
      <c r="K208" s="30">
        <v>43719</v>
      </c>
      <c r="L208" s="31">
        <v>43719</v>
      </c>
      <c r="M208" s="25" t="s">
        <v>55</v>
      </c>
      <c r="N208" s="32" t="s">
        <v>56</v>
      </c>
      <c r="O208" s="33">
        <v>1</v>
      </c>
      <c r="P208" s="27">
        <v>2019</v>
      </c>
      <c r="Q208" s="52">
        <v>0</v>
      </c>
      <c r="R208" s="34" t="s">
        <v>366</v>
      </c>
      <c r="S208" s="23">
        <v>0</v>
      </c>
      <c r="T208" s="39">
        <v>0</v>
      </c>
      <c r="U208" s="15" t="s">
        <v>31</v>
      </c>
      <c r="V208" s="23">
        <f t="shared" si="3"/>
        <v>0</v>
      </c>
      <c r="W208" s="21"/>
    </row>
    <row r="209" spans="1:24" s="37" customFormat="1" ht="12" customHeight="1" x14ac:dyDescent="0.2">
      <c r="B209" s="26">
        <v>43709</v>
      </c>
      <c r="C209" s="27">
        <v>271653</v>
      </c>
      <c r="D209" s="27">
        <v>264</v>
      </c>
      <c r="E209" s="25" t="s">
        <v>72</v>
      </c>
      <c r="F209" s="16" t="s">
        <v>73</v>
      </c>
      <c r="G209" s="25" t="s">
        <v>140</v>
      </c>
      <c r="H209" s="25" t="s">
        <v>128</v>
      </c>
      <c r="I209" s="25" t="s">
        <v>26</v>
      </c>
      <c r="J209" s="29" t="s">
        <v>430</v>
      </c>
      <c r="K209" s="30">
        <v>43733</v>
      </c>
      <c r="L209" s="31">
        <v>43733</v>
      </c>
      <c r="M209" s="25" t="s">
        <v>55</v>
      </c>
      <c r="N209" s="32" t="s">
        <v>56</v>
      </c>
      <c r="O209" s="33">
        <v>1</v>
      </c>
      <c r="P209" s="27">
        <v>2019</v>
      </c>
      <c r="Q209" s="52">
        <v>0</v>
      </c>
      <c r="R209" s="34" t="s">
        <v>366</v>
      </c>
      <c r="S209" s="23">
        <v>0</v>
      </c>
      <c r="T209" s="39">
        <v>0</v>
      </c>
      <c r="U209" s="15" t="s">
        <v>31</v>
      </c>
      <c r="V209" s="23">
        <f t="shared" si="3"/>
        <v>0</v>
      </c>
      <c r="W209" s="21"/>
    </row>
    <row r="210" spans="1:24" s="37" customFormat="1" ht="12" customHeight="1" x14ac:dyDescent="0.2">
      <c r="B210" s="26">
        <v>43709</v>
      </c>
      <c r="C210" s="27">
        <v>263803</v>
      </c>
      <c r="D210" s="27">
        <v>236</v>
      </c>
      <c r="E210" s="25" t="s">
        <v>57</v>
      </c>
      <c r="F210" s="25" t="s">
        <v>58</v>
      </c>
      <c r="G210" s="28" t="s">
        <v>154</v>
      </c>
      <c r="H210" s="28" t="s">
        <v>128</v>
      </c>
      <c r="I210" s="28" t="s">
        <v>26</v>
      </c>
      <c r="J210" s="29" t="s">
        <v>426</v>
      </c>
      <c r="K210" s="30">
        <v>43711</v>
      </c>
      <c r="L210" s="31">
        <v>43713</v>
      </c>
      <c r="M210" s="25" t="s">
        <v>36</v>
      </c>
      <c r="N210" s="32" t="s">
        <v>29</v>
      </c>
      <c r="O210" s="33">
        <v>3</v>
      </c>
      <c r="P210" s="27">
        <v>2019</v>
      </c>
      <c r="Q210" s="52">
        <v>188690</v>
      </c>
      <c r="R210" s="34" t="s">
        <v>30</v>
      </c>
      <c r="S210" s="23">
        <v>0</v>
      </c>
      <c r="T210" s="39">
        <v>0</v>
      </c>
      <c r="U210" s="15" t="s">
        <v>31</v>
      </c>
      <c r="V210" s="23">
        <f t="shared" si="3"/>
        <v>188690</v>
      </c>
      <c r="W210" s="21"/>
    </row>
    <row r="211" spans="1:24" s="37" customFormat="1" ht="12" customHeight="1" x14ac:dyDescent="0.2">
      <c r="B211" s="26">
        <v>43709</v>
      </c>
      <c r="C211" s="27">
        <v>263772</v>
      </c>
      <c r="D211" s="27">
        <v>237</v>
      </c>
      <c r="E211" s="25" t="s">
        <v>92</v>
      </c>
      <c r="F211" s="25" t="s">
        <v>93</v>
      </c>
      <c r="G211" s="28" t="s">
        <v>154</v>
      </c>
      <c r="H211" s="28" t="s">
        <v>128</v>
      </c>
      <c r="I211" s="28" t="s">
        <v>26</v>
      </c>
      <c r="J211" s="29" t="s">
        <v>431</v>
      </c>
      <c r="K211" s="30">
        <v>43711</v>
      </c>
      <c r="L211" s="31">
        <v>43713</v>
      </c>
      <c r="M211" s="25" t="s">
        <v>36</v>
      </c>
      <c r="N211" s="32" t="s">
        <v>29</v>
      </c>
      <c r="O211" s="33">
        <v>3</v>
      </c>
      <c r="P211" s="27">
        <v>2019</v>
      </c>
      <c r="Q211" s="52">
        <v>188690</v>
      </c>
      <c r="R211" s="34" t="s">
        <v>30</v>
      </c>
      <c r="S211" s="23">
        <v>0</v>
      </c>
      <c r="T211" s="39">
        <v>0</v>
      </c>
      <c r="U211" s="15" t="s">
        <v>31</v>
      </c>
      <c r="V211" s="23">
        <f t="shared" si="3"/>
        <v>188690</v>
      </c>
      <c r="W211" s="38"/>
    </row>
    <row r="212" spans="1:24" s="37" customFormat="1" ht="12" customHeight="1" x14ac:dyDescent="0.2">
      <c r="B212" s="26">
        <v>43709</v>
      </c>
      <c r="C212" s="27">
        <v>263265</v>
      </c>
      <c r="D212" s="27">
        <v>239</v>
      </c>
      <c r="E212" s="25" t="s">
        <v>432</v>
      </c>
      <c r="F212" s="16" t="s">
        <v>433</v>
      </c>
      <c r="G212" s="28" t="s">
        <v>434</v>
      </c>
      <c r="H212" s="28" t="s">
        <v>25</v>
      </c>
      <c r="I212" s="28" t="s">
        <v>26</v>
      </c>
      <c r="J212" s="29" t="s">
        <v>435</v>
      </c>
      <c r="K212" s="30">
        <v>43711</v>
      </c>
      <c r="L212" s="31">
        <v>43713</v>
      </c>
      <c r="M212" s="25" t="s">
        <v>167</v>
      </c>
      <c r="N212" s="32" t="s">
        <v>29</v>
      </c>
      <c r="O212" s="33">
        <v>3</v>
      </c>
      <c r="P212" s="27">
        <v>2019</v>
      </c>
      <c r="Q212" s="52">
        <v>110069</v>
      </c>
      <c r="R212" s="34" t="s">
        <v>30</v>
      </c>
      <c r="S212" s="23">
        <v>0</v>
      </c>
      <c r="T212" s="23">
        <v>112908</v>
      </c>
      <c r="U212" s="15" t="s">
        <v>436</v>
      </c>
      <c r="V212" s="23">
        <f t="shared" si="3"/>
        <v>222977</v>
      </c>
      <c r="W212" s="21"/>
    </row>
    <row r="213" spans="1:24" s="37" customFormat="1" ht="12" customHeight="1" x14ac:dyDescent="0.2">
      <c r="B213" s="26">
        <v>43709</v>
      </c>
      <c r="C213" s="27">
        <v>269431</v>
      </c>
      <c r="D213" s="27">
        <v>260</v>
      </c>
      <c r="E213" s="25" t="s">
        <v>171</v>
      </c>
      <c r="F213" s="25" t="s">
        <v>169</v>
      </c>
      <c r="G213" s="28" t="s">
        <v>130</v>
      </c>
      <c r="H213" s="28" t="s">
        <v>128</v>
      </c>
      <c r="I213" s="28" t="s">
        <v>26</v>
      </c>
      <c r="J213" s="29" t="s">
        <v>437</v>
      </c>
      <c r="K213" s="30">
        <v>43722</v>
      </c>
      <c r="L213" s="31">
        <v>43722</v>
      </c>
      <c r="M213" s="25" t="s">
        <v>36</v>
      </c>
      <c r="N213" s="32" t="s">
        <v>29</v>
      </c>
      <c r="O213" s="33">
        <v>1</v>
      </c>
      <c r="P213" s="27">
        <v>2019</v>
      </c>
      <c r="Q213" s="52">
        <v>31448</v>
      </c>
      <c r="R213" s="34" t="s">
        <v>30</v>
      </c>
      <c r="S213" s="23"/>
      <c r="T213" s="39">
        <f>5500+3700</f>
        <v>9200</v>
      </c>
      <c r="U213" s="15" t="s">
        <v>31</v>
      </c>
      <c r="V213" s="23">
        <f t="shared" si="3"/>
        <v>40648</v>
      </c>
      <c r="W213" s="21" t="s">
        <v>88</v>
      </c>
    </row>
    <row r="214" spans="1:24" s="37" customFormat="1" ht="12" customHeight="1" x14ac:dyDescent="0.2">
      <c r="B214" s="26">
        <v>43709</v>
      </c>
      <c r="C214" s="27">
        <v>262997</v>
      </c>
      <c r="D214" s="27">
        <v>232</v>
      </c>
      <c r="E214" s="25" t="s">
        <v>174</v>
      </c>
      <c r="F214" s="16" t="s">
        <v>175</v>
      </c>
      <c r="G214" s="28" t="s">
        <v>154</v>
      </c>
      <c r="H214" s="28" t="s">
        <v>128</v>
      </c>
      <c r="I214" s="28" t="s">
        <v>26</v>
      </c>
      <c r="J214" s="29" t="s">
        <v>438</v>
      </c>
      <c r="K214" s="30">
        <v>43711</v>
      </c>
      <c r="L214" s="31">
        <v>43713</v>
      </c>
      <c r="M214" s="25" t="s">
        <v>36</v>
      </c>
      <c r="N214" s="32" t="s">
        <v>29</v>
      </c>
      <c r="O214" s="33">
        <v>3</v>
      </c>
      <c r="P214" s="27">
        <v>2019</v>
      </c>
      <c r="Q214" s="52">
        <v>188690</v>
      </c>
      <c r="R214" s="34" t="s">
        <v>30</v>
      </c>
      <c r="S214" s="23">
        <v>0</v>
      </c>
      <c r="T214" s="39"/>
      <c r="U214" s="15" t="s">
        <v>31</v>
      </c>
      <c r="V214" s="23">
        <f t="shared" si="3"/>
        <v>188690</v>
      </c>
      <c r="W214" s="21" t="s">
        <v>88</v>
      </c>
    </row>
    <row r="215" spans="1:24" s="37" customFormat="1" ht="12" customHeight="1" x14ac:dyDescent="0.2">
      <c r="A215" s="1"/>
      <c r="B215" s="26">
        <v>43739</v>
      </c>
      <c r="C215" s="27">
        <v>273625</v>
      </c>
      <c r="D215" s="27">
        <v>271</v>
      </c>
      <c r="E215" s="25" t="s">
        <v>77</v>
      </c>
      <c r="F215" s="16" t="s">
        <v>78</v>
      </c>
      <c r="G215" s="28" t="s">
        <v>79</v>
      </c>
      <c r="H215" s="28" t="s">
        <v>25</v>
      </c>
      <c r="I215" s="28" t="s">
        <v>75</v>
      </c>
      <c r="J215" s="29" t="s">
        <v>80</v>
      </c>
      <c r="K215" s="30">
        <v>43746</v>
      </c>
      <c r="L215" s="31">
        <v>43748</v>
      </c>
      <c r="M215" s="25" t="s">
        <v>55</v>
      </c>
      <c r="N215" s="32" t="s">
        <v>56</v>
      </c>
      <c r="O215" s="33">
        <v>3</v>
      </c>
      <c r="P215" s="27">
        <v>2019</v>
      </c>
      <c r="Q215" s="51">
        <v>244951</v>
      </c>
      <c r="R215" s="34" t="s">
        <v>30</v>
      </c>
      <c r="S215" s="23">
        <v>17800</v>
      </c>
      <c r="T215" s="23">
        <v>0</v>
      </c>
      <c r="U215" s="15" t="s">
        <v>31</v>
      </c>
      <c r="V215" s="23">
        <f t="shared" si="3"/>
        <v>262751</v>
      </c>
      <c r="W215" s="21" t="s">
        <v>81</v>
      </c>
      <c r="X215" s="1"/>
    </row>
    <row r="216" spans="1:24" s="37" customFormat="1" ht="12" customHeight="1" x14ac:dyDescent="0.2">
      <c r="A216" s="1"/>
      <c r="B216" s="26">
        <v>43739</v>
      </c>
      <c r="C216" s="27">
        <v>276489</v>
      </c>
      <c r="D216" s="27">
        <v>284</v>
      </c>
      <c r="E216" s="25" t="s">
        <v>97</v>
      </c>
      <c r="F216" s="16" t="s">
        <v>98</v>
      </c>
      <c r="G216" s="28" t="s">
        <v>99</v>
      </c>
      <c r="H216" s="28" t="s">
        <v>25</v>
      </c>
      <c r="I216" s="28" t="s">
        <v>75</v>
      </c>
      <c r="J216" s="29" t="s">
        <v>100</v>
      </c>
      <c r="K216" s="30">
        <v>43755</v>
      </c>
      <c r="L216" s="31">
        <v>43765</v>
      </c>
      <c r="M216" s="25" t="s">
        <v>28</v>
      </c>
      <c r="N216" s="32" t="s">
        <v>29</v>
      </c>
      <c r="O216" s="33">
        <v>8</v>
      </c>
      <c r="P216" s="27">
        <v>2019</v>
      </c>
      <c r="Q216" s="52">
        <v>0</v>
      </c>
      <c r="R216" s="35" t="s">
        <v>101</v>
      </c>
      <c r="S216" s="23">
        <v>0</v>
      </c>
      <c r="T216" s="23">
        <v>0</v>
      </c>
      <c r="U216" s="15" t="s">
        <v>31</v>
      </c>
      <c r="V216" s="23">
        <f t="shared" si="3"/>
        <v>0</v>
      </c>
      <c r="W216" s="21" t="s">
        <v>88</v>
      </c>
      <c r="X216" s="1"/>
    </row>
    <row r="217" spans="1:24" s="37" customFormat="1" ht="12" customHeight="1" x14ac:dyDescent="0.2">
      <c r="B217" s="26">
        <v>43739</v>
      </c>
      <c r="C217" s="27">
        <v>270336</v>
      </c>
      <c r="D217" s="27">
        <v>261</v>
      </c>
      <c r="E217" s="25" t="s">
        <v>102</v>
      </c>
      <c r="F217" s="16" t="s">
        <v>103</v>
      </c>
      <c r="G217" s="28" t="s">
        <v>104</v>
      </c>
      <c r="H217" s="28" t="s">
        <v>25</v>
      </c>
      <c r="I217" s="28" t="s">
        <v>75</v>
      </c>
      <c r="J217" s="29" t="s">
        <v>105</v>
      </c>
      <c r="K217" s="30">
        <v>43749</v>
      </c>
      <c r="L217" s="31">
        <v>43757</v>
      </c>
      <c r="M217" s="25" t="s">
        <v>36</v>
      </c>
      <c r="N217" s="32" t="s">
        <v>29</v>
      </c>
      <c r="O217" s="33">
        <v>7</v>
      </c>
      <c r="P217" s="27">
        <v>2019</v>
      </c>
      <c r="Q217" s="52">
        <v>0</v>
      </c>
      <c r="R217" s="34" t="s">
        <v>106</v>
      </c>
      <c r="S217" s="23">
        <v>0</v>
      </c>
      <c r="T217" s="23">
        <v>0</v>
      </c>
      <c r="U217" s="15" t="s">
        <v>31</v>
      </c>
      <c r="V217" s="23">
        <f t="shared" si="3"/>
        <v>0</v>
      </c>
      <c r="W217" s="21" t="s">
        <v>88</v>
      </c>
    </row>
    <row r="218" spans="1:24" s="37" customFormat="1" ht="12" customHeight="1" x14ac:dyDescent="0.2">
      <c r="B218" s="26">
        <v>43739</v>
      </c>
      <c r="C218" s="27">
        <v>273481</v>
      </c>
      <c r="D218" s="27">
        <v>268</v>
      </c>
      <c r="E218" s="25" t="s">
        <v>343</v>
      </c>
      <c r="F218" s="25" t="s">
        <v>344</v>
      </c>
      <c r="G218" s="25" t="s">
        <v>140</v>
      </c>
      <c r="H218" s="25" t="s">
        <v>128</v>
      </c>
      <c r="I218" s="25" t="s">
        <v>26</v>
      </c>
      <c r="J218" s="29" t="s">
        <v>439</v>
      </c>
      <c r="K218" s="30">
        <v>43740</v>
      </c>
      <c r="L218" s="31">
        <v>43740</v>
      </c>
      <c r="M218" s="25" t="s">
        <v>28</v>
      </c>
      <c r="N218" s="32" t="s">
        <v>29</v>
      </c>
      <c r="O218" s="33">
        <v>1</v>
      </c>
      <c r="P218" s="27">
        <v>2019</v>
      </c>
      <c r="Q218" s="52">
        <v>31448</v>
      </c>
      <c r="R218" s="34" t="s">
        <v>30</v>
      </c>
      <c r="S218" s="23">
        <v>0</v>
      </c>
      <c r="T218" s="39">
        <v>0</v>
      </c>
      <c r="U218" s="15" t="s">
        <v>31</v>
      </c>
      <c r="V218" s="23">
        <f t="shared" si="3"/>
        <v>31448</v>
      </c>
      <c r="W218" s="21" t="s">
        <v>88</v>
      </c>
    </row>
    <row r="219" spans="1:24" s="37" customFormat="1" ht="12" customHeight="1" x14ac:dyDescent="0.2">
      <c r="B219" s="26">
        <v>43739</v>
      </c>
      <c r="C219" s="27">
        <v>277477</v>
      </c>
      <c r="D219" s="27">
        <v>282</v>
      </c>
      <c r="E219" s="25" t="s">
        <v>343</v>
      </c>
      <c r="F219" s="25" t="s">
        <v>344</v>
      </c>
      <c r="G219" s="25" t="s">
        <v>140</v>
      </c>
      <c r="H219" s="25" t="s">
        <v>128</v>
      </c>
      <c r="I219" s="25" t="s">
        <v>26</v>
      </c>
      <c r="J219" s="29" t="s">
        <v>440</v>
      </c>
      <c r="K219" s="30">
        <v>43753</v>
      </c>
      <c r="L219" s="31">
        <v>43753</v>
      </c>
      <c r="M219" s="25" t="s">
        <v>28</v>
      </c>
      <c r="N219" s="32" t="s">
        <v>29</v>
      </c>
      <c r="O219" s="33">
        <v>1</v>
      </c>
      <c r="P219" s="27">
        <v>2019</v>
      </c>
      <c r="Q219" s="52">
        <v>31448</v>
      </c>
      <c r="R219" s="34" t="s">
        <v>30</v>
      </c>
      <c r="S219" s="23">
        <v>0</v>
      </c>
      <c r="T219" s="39">
        <v>0</v>
      </c>
      <c r="U219" s="15" t="s">
        <v>31</v>
      </c>
      <c r="V219" s="23">
        <f t="shared" si="3"/>
        <v>31448</v>
      </c>
      <c r="W219" s="21"/>
    </row>
    <row r="220" spans="1:24" s="37" customFormat="1" ht="12" customHeight="1" x14ac:dyDescent="0.2">
      <c r="B220" s="26">
        <v>43739</v>
      </c>
      <c r="C220" s="27">
        <v>275436</v>
      </c>
      <c r="D220" s="27">
        <v>280</v>
      </c>
      <c r="E220" s="25" t="s">
        <v>422</v>
      </c>
      <c r="F220" s="16" t="s">
        <v>423</v>
      </c>
      <c r="G220" s="25" t="s">
        <v>140</v>
      </c>
      <c r="H220" s="25" t="s">
        <v>128</v>
      </c>
      <c r="I220" s="25" t="s">
        <v>26</v>
      </c>
      <c r="J220" s="29" t="s">
        <v>441</v>
      </c>
      <c r="K220" s="30">
        <v>43747</v>
      </c>
      <c r="L220" s="31">
        <v>43747</v>
      </c>
      <c r="M220" s="25" t="s">
        <v>28</v>
      </c>
      <c r="N220" s="32" t="s">
        <v>29</v>
      </c>
      <c r="O220" s="33">
        <v>1</v>
      </c>
      <c r="P220" s="27">
        <v>2019</v>
      </c>
      <c r="Q220" s="52">
        <v>31448</v>
      </c>
      <c r="R220" s="34" t="s">
        <v>30</v>
      </c>
      <c r="S220" s="23">
        <v>0</v>
      </c>
      <c r="T220" s="39">
        <v>0</v>
      </c>
      <c r="U220" s="15" t="s">
        <v>31</v>
      </c>
      <c r="V220" s="23">
        <f t="shared" si="3"/>
        <v>31448</v>
      </c>
      <c r="W220" s="21"/>
    </row>
    <row r="221" spans="1:24" s="37" customFormat="1" ht="12" customHeight="1" x14ac:dyDescent="0.2">
      <c r="B221" s="26">
        <v>43739</v>
      </c>
      <c r="C221" s="27">
        <v>277352</v>
      </c>
      <c r="D221" s="27">
        <v>277</v>
      </c>
      <c r="E221" s="25" t="s">
        <v>195</v>
      </c>
      <c r="F221" s="16" t="s">
        <v>196</v>
      </c>
      <c r="G221" s="28" t="s">
        <v>442</v>
      </c>
      <c r="H221" s="28" t="s">
        <v>25</v>
      </c>
      <c r="I221" s="28" t="s">
        <v>75</v>
      </c>
      <c r="J221" s="29" t="s">
        <v>443</v>
      </c>
      <c r="K221" s="30">
        <v>43757</v>
      </c>
      <c r="L221" s="31">
        <v>43763</v>
      </c>
      <c r="M221" s="25" t="s">
        <v>36</v>
      </c>
      <c r="N221" s="32" t="s">
        <v>29</v>
      </c>
      <c r="O221" s="33">
        <v>5</v>
      </c>
      <c r="P221" s="27">
        <v>2019</v>
      </c>
      <c r="Q221" s="51">
        <v>1346471</v>
      </c>
      <c r="R221" s="34" t="s">
        <v>30</v>
      </c>
      <c r="S221" s="23">
        <v>554926</v>
      </c>
      <c r="T221" s="23">
        <v>1366258</v>
      </c>
      <c r="U221" s="15" t="s">
        <v>444</v>
      </c>
      <c r="V221" s="23">
        <f t="shared" si="3"/>
        <v>3267655</v>
      </c>
      <c r="W221" s="21"/>
    </row>
    <row r="222" spans="1:24" s="37" customFormat="1" ht="12" customHeight="1" x14ac:dyDescent="0.2">
      <c r="B222" s="26">
        <v>43739</v>
      </c>
      <c r="C222" s="27">
        <v>272757</v>
      </c>
      <c r="D222" s="27">
        <v>267</v>
      </c>
      <c r="E222" s="25" t="s">
        <v>146</v>
      </c>
      <c r="F222" s="16" t="s">
        <v>147</v>
      </c>
      <c r="G222" s="25" t="s">
        <v>140</v>
      </c>
      <c r="H222" s="25" t="s">
        <v>128</v>
      </c>
      <c r="I222" s="25" t="s">
        <v>26</v>
      </c>
      <c r="J222" s="29" t="s">
        <v>392</v>
      </c>
      <c r="K222" s="30">
        <v>43740</v>
      </c>
      <c r="L222" s="31">
        <v>43740</v>
      </c>
      <c r="M222" s="25" t="s">
        <v>149</v>
      </c>
      <c r="N222" s="32" t="s">
        <v>29</v>
      </c>
      <c r="O222" s="33">
        <v>1</v>
      </c>
      <c r="P222" s="27">
        <v>2019</v>
      </c>
      <c r="Q222" s="52">
        <v>23058</v>
      </c>
      <c r="R222" s="34" t="s">
        <v>30</v>
      </c>
      <c r="S222" s="23">
        <v>3678</v>
      </c>
      <c r="T222" s="39">
        <v>0</v>
      </c>
      <c r="U222" s="15" t="s">
        <v>31</v>
      </c>
      <c r="V222" s="23">
        <f t="shared" si="3"/>
        <v>26736</v>
      </c>
      <c r="W222" s="21"/>
    </row>
    <row r="223" spans="1:24" s="37" customFormat="1" ht="12" customHeight="1" x14ac:dyDescent="0.2">
      <c r="B223" s="26">
        <v>43739</v>
      </c>
      <c r="C223" s="27">
        <v>274768</v>
      </c>
      <c r="D223" s="27">
        <v>272</v>
      </c>
      <c r="E223" s="25" t="s">
        <v>146</v>
      </c>
      <c r="F223" s="16" t="s">
        <v>147</v>
      </c>
      <c r="G223" s="25" t="s">
        <v>140</v>
      </c>
      <c r="H223" s="25" t="s">
        <v>128</v>
      </c>
      <c r="I223" s="25" t="s">
        <v>26</v>
      </c>
      <c r="J223" s="29" t="s">
        <v>445</v>
      </c>
      <c r="K223" s="30">
        <v>43747</v>
      </c>
      <c r="L223" s="31">
        <v>43747</v>
      </c>
      <c r="M223" s="25" t="s">
        <v>149</v>
      </c>
      <c r="N223" s="32" t="s">
        <v>29</v>
      </c>
      <c r="O223" s="33">
        <v>1</v>
      </c>
      <c r="P223" s="27">
        <v>2019</v>
      </c>
      <c r="Q223" s="52">
        <v>23058</v>
      </c>
      <c r="R223" s="34" t="s">
        <v>30</v>
      </c>
      <c r="S223" s="23">
        <v>2732</v>
      </c>
      <c r="T223" s="39">
        <v>0</v>
      </c>
      <c r="U223" s="15" t="s">
        <v>31</v>
      </c>
      <c r="V223" s="23">
        <f t="shared" si="3"/>
        <v>25790</v>
      </c>
      <c r="W223" s="21"/>
    </row>
    <row r="224" spans="1:24" s="37" customFormat="1" ht="12" customHeight="1" x14ac:dyDescent="0.2">
      <c r="B224" s="26">
        <v>43739</v>
      </c>
      <c r="C224" s="27">
        <v>276473</v>
      </c>
      <c r="D224" s="27">
        <v>283</v>
      </c>
      <c r="E224" s="25" t="s">
        <v>146</v>
      </c>
      <c r="F224" s="16" t="s">
        <v>147</v>
      </c>
      <c r="G224" s="25" t="s">
        <v>140</v>
      </c>
      <c r="H224" s="25" t="s">
        <v>128</v>
      </c>
      <c r="I224" s="25" t="s">
        <v>26</v>
      </c>
      <c r="J224" s="29" t="s">
        <v>392</v>
      </c>
      <c r="K224" s="30">
        <v>43753</v>
      </c>
      <c r="L224" s="31">
        <v>43753</v>
      </c>
      <c r="M224" s="25" t="s">
        <v>149</v>
      </c>
      <c r="N224" s="32" t="s">
        <v>29</v>
      </c>
      <c r="O224" s="33">
        <v>1</v>
      </c>
      <c r="P224" s="27">
        <v>2019</v>
      </c>
      <c r="Q224" s="52">
        <v>23058</v>
      </c>
      <c r="R224" s="34" t="s">
        <v>30</v>
      </c>
      <c r="S224" s="23">
        <v>0</v>
      </c>
      <c r="T224" s="39">
        <v>0</v>
      </c>
      <c r="U224" s="15" t="s">
        <v>31</v>
      </c>
      <c r="V224" s="23">
        <f t="shared" si="3"/>
        <v>23058</v>
      </c>
      <c r="W224" s="21"/>
    </row>
    <row r="225" spans="1:24" s="37" customFormat="1" ht="12" customHeight="1" x14ac:dyDescent="0.2">
      <c r="B225" s="26">
        <v>43739</v>
      </c>
      <c r="C225" s="27">
        <v>273452</v>
      </c>
      <c r="D225" s="27">
        <v>270</v>
      </c>
      <c r="E225" s="25" t="s">
        <v>72</v>
      </c>
      <c r="F225" s="16" t="s">
        <v>73</v>
      </c>
      <c r="G225" s="25" t="s">
        <v>140</v>
      </c>
      <c r="H225" s="25" t="s">
        <v>128</v>
      </c>
      <c r="I225" s="25" t="s">
        <v>26</v>
      </c>
      <c r="J225" s="29" t="s">
        <v>446</v>
      </c>
      <c r="K225" s="30">
        <v>43740</v>
      </c>
      <c r="L225" s="31">
        <v>43740</v>
      </c>
      <c r="M225" s="25" t="s">
        <v>55</v>
      </c>
      <c r="N225" s="32" t="s">
        <v>56</v>
      </c>
      <c r="O225" s="33">
        <v>1</v>
      </c>
      <c r="P225" s="27">
        <v>2019</v>
      </c>
      <c r="Q225" s="52">
        <v>0</v>
      </c>
      <c r="R225" s="34" t="s">
        <v>366</v>
      </c>
      <c r="S225" s="23">
        <v>0</v>
      </c>
      <c r="T225" s="39">
        <v>0</v>
      </c>
      <c r="U225" s="15" t="s">
        <v>31</v>
      </c>
      <c r="V225" s="23">
        <f t="shared" si="3"/>
        <v>0</v>
      </c>
      <c r="W225" s="21"/>
    </row>
    <row r="226" spans="1:24" s="37" customFormat="1" ht="12" customHeight="1" x14ac:dyDescent="0.2">
      <c r="B226" s="26">
        <v>43739</v>
      </c>
      <c r="C226" s="27">
        <v>275434</v>
      </c>
      <c r="D226" s="27">
        <v>275</v>
      </c>
      <c r="E226" s="25" t="s">
        <v>72</v>
      </c>
      <c r="F226" s="16" t="s">
        <v>73</v>
      </c>
      <c r="G226" s="25" t="s">
        <v>140</v>
      </c>
      <c r="H226" s="25" t="s">
        <v>128</v>
      </c>
      <c r="I226" s="25" t="s">
        <v>26</v>
      </c>
      <c r="J226" s="29" t="s">
        <v>447</v>
      </c>
      <c r="K226" s="30">
        <v>43747</v>
      </c>
      <c r="L226" s="31">
        <v>43747</v>
      </c>
      <c r="M226" s="25" t="s">
        <v>55</v>
      </c>
      <c r="N226" s="32" t="s">
        <v>56</v>
      </c>
      <c r="O226" s="33">
        <v>1</v>
      </c>
      <c r="P226" s="27">
        <v>2019</v>
      </c>
      <c r="Q226" s="52">
        <v>0</v>
      </c>
      <c r="R226" s="34" t="s">
        <v>366</v>
      </c>
      <c r="S226" s="23">
        <v>0</v>
      </c>
      <c r="T226" s="39">
        <v>0</v>
      </c>
      <c r="U226" s="15" t="s">
        <v>31</v>
      </c>
      <c r="V226" s="23">
        <f t="shared" si="3"/>
        <v>0</v>
      </c>
      <c r="W226" s="21"/>
    </row>
    <row r="227" spans="1:24" s="37" customFormat="1" ht="12" customHeight="1" x14ac:dyDescent="0.2">
      <c r="B227" s="26">
        <v>43739</v>
      </c>
      <c r="C227" s="27">
        <v>269503</v>
      </c>
      <c r="D227" s="27">
        <v>262</v>
      </c>
      <c r="E227" s="25" t="s">
        <v>57</v>
      </c>
      <c r="F227" s="25" t="s">
        <v>58</v>
      </c>
      <c r="G227" s="28" t="s">
        <v>53</v>
      </c>
      <c r="H227" s="28" t="s">
        <v>25</v>
      </c>
      <c r="I227" s="28" t="s">
        <v>26</v>
      </c>
      <c r="J227" s="29" t="s">
        <v>448</v>
      </c>
      <c r="K227" s="30">
        <v>43739</v>
      </c>
      <c r="L227" s="31">
        <v>43740</v>
      </c>
      <c r="M227" s="25" t="s">
        <v>36</v>
      </c>
      <c r="N227" s="32" t="s">
        <v>29</v>
      </c>
      <c r="O227" s="33">
        <v>2</v>
      </c>
      <c r="P227" s="27">
        <v>2019</v>
      </c>
      <c r="Q227" s="52">
        <v>110069</v>
      </c>
      <c r="R227" s="34" t="s">
        <v>30</v>
      </c>
      <c r="S227" s="23">
        <v>0</v>
      </c>
      <c r="T227" s="23">
        <v>58322</v>
      </c>
      <c r="U227" s="15" t="s">
        <v>449</v>
      </c>
      <c r="V227" s="23">
        <f t="shared" si="3"/>
        <v>168391</v>
      </c>
      <c r="W227" s="21"/>
    </row>
    <row r="228" spans="1:24" s="37" customFormat="1" ht="12" customHeight="1" x14ac:dyDescent="0.2">
      <c r="B228" s="26">
        <v>43739</v>
      </c>
      <c r="C228" s="27">
        <v>272360</v>
      </c>
      <c r="D228" s="27">
        <v>266</v>
      </c>
      <c r="E228" s="25" t="s">
        <v>57</v>
      </c>
      <c r="F228" s="25" t="s">
        <v>58</v>
      </c>
      <c r="G228" s="28" t="s">
        <v>43</v>
      </c>
      <c r="H228" s="28" t="s">
        <v>25</v>
      </c>
      <c r="I228" s="28" t="s">
        <v>26</v>
      </c>
      <c r="J228" s="29" t="s">
        <v>450</v>
      </c>
      <c r="K228" s="30">
        <v>43747</v>
      </c>
      <c r="L228" s="31">
        <v>43749</v>
      </c>
      <c r="M228" s="25" t="s">
        <v>36</v>
      </c>
      <c r="N228" s="32" t="s">
        <v>29</v>
      </c>
      <c r="O228" s="33">
        <v>3</v>
      </c>
      <c r="P228" s="27">
        <v>2019</v>
      </c>
      <c r="Q228" s="52">
        <v>188690</v>
      </c>
      <c r="R228" s="34" t="s">
        <v>30</v>
      </c>
      <c r="S228" s="23">
        <f>5000+15000</f>
        <v>20000</v>
      </c>
      <c r="T228" s="23">
        <v>172592</v>
      </c>
      <c r="U228" s="15" t="s">
        <v>451</v>
      </c>
      <c r="V228" s="23">
        <f t="shared" si="3"/>
        <v>381282</v>
      </c>
      <c r="W228" s="21"/>
    </row>
    <row r="229" spans="1:24" s="37" customFormat="1" ht="12" customHeight="1" x14ac:dyDescent="0.2">
      <c r="B229" s="26">
        <v>43739</v>
      </c>
      <c r="C229" s="27">
        <v>277350</v>
      </c>
      <c r="D229" s="27">
        <v>276</v>
      </c>
      <c r="E229" s="25" t="s">
        <v>77</v>
      </c>
      <c r="F229" s="16" t="s">
        <v>78</v>
      </c>
      <c r="G229" s="28" t="s">
        <v>442</v>
      </c>
      <c r="H229" s="28" t="s">
        <v>25</v>
      </c>
      <c r="I229" s="28" t="s">
        <v>75</v>
      </c>
      <c r="J229" s="29" t="s">
        <v>452</v>
      </c>
      <c r="K229" s="30">
        <v>43757</v>
      </c>
      <c r="L229" s="31">
        <v>43764</v>
      </c>
      <c r="M229" s="25" t="s">
        <v>55</v>
      </c>
      <c r="N229" s="32" t="s">
        <v>56</v>
      </c>
      <c r="O229" s="33">
        <v>6</v>
      </c>
      <c r="P229" s="27">
        <v>2019</v>
      </c>
      <c r="Q229" s="51">
        <v>985582</v>
      </c>
      <c r="R229" s="35" t="s">
        <v>30</v>
      </c>
      <c r="S229" s="23">
        <f>660+2500+480+500+570+470+630+1900+410+554926</f>
        <v>563046</v>
      </c>
      <c r="T229" s="23">
        <v>1366258</v>
      </c>
      <c r="U229" s="15" t="s">
        <v>444</v>
      </c>
      <c r="V229" s="23">
        <f t="shared" si="3"/>
        <v>2914886</v>
      </c>
      <c r="W229" s="21"/>
    </row>
    <row r="230" spans="1:24" s="37" customFormat="1" ht="12" customHeight="1" x14ac:dyDescent="0.2">
      <c r="B230" s="26">
        <v>43739</v>
      </c>
      <c r="C230" s="27">
        <v>272299</v>
      </c>
      <c r="D230" s="27">
        <v>269</v>
      </c>
      <c r="E230" s="25" t="s">
        <v>174</v>
      </c>
      <c r="F230" s="16" t="s">
        <v>175</v>
      </c>
      <c r="G230" s="28" t="s">
        <v>43</v>
      </c>
      <c r="H230" s="28" t="s">
        <v>25</v>
      </c>
      <c r="I230" s="28" t="s">
        <v>26</v>
      </c>
      <c r="J230" s="29" t="s">
        <v>450</v>
      </c>
      <c r="K230" s="30">
        <v>43747</v>
      </c>
      <c r="L230" s="31">
        <v>43750</v>
      </c>
      <c r="M230" s="25" t="s">
        <v>36</v>
      </c>
      <c r="N230" s="32" t="s">
        <v>29</v>
      </c>
      <c r="O230" s="33">
        <v>4</v>
      </c>
      <c r="P230" s="27">
        <v>2019</v>
      </c>
      <c r="Q230" s="52">
        <v>188690</v>
      </c>
      <c r="R230" s="34" t="s">
        <v>30</v>
      </c>
      <c r="S230" s="23">
        <f>17000+2800+2800+17000</f>
        <v>39600</v>
      </c>
      <c r="T230" s="23">
        <v>103412</v>
      </c>
      <c r="U230" s="15" t="s">
        <v>453</v>
      </c>
      <c r="V230" s="23">
        <f t="shared" si="3"/>
        <v>331702</v>
      </c>
      <c r="W230" s="21"/>
    </row>
    <row r="231" spans="1:24" s="37" customFormat="1" ht="12" customHeight="1" x14ac:dyDescent="0.2">
      <c r="A231" s="1"/>
      <c r="B231" s="26">
        <v>43770</v>
      </c>
      <c r="C231" s="27">
        <v>286123</v>
      </c>
      <c r="D231" s="27">
        <v>305</v>
      </c>
      <c r="E231" s="25" t="s">
        <v>72</v>
      </c>
      <c r="F231" s="16" t="s">
        <v>73</v>
      </c>
      <c r="G231" s="28" t="s">
        <v>74</v>
      </c>
      <c r="H231" s="28" t="s">
        <v>25</v>
      </c>
      <c r="I231" s="28" t="s">
        <v>75</v>
      </c>
      <c r="J231" s="29" t="s">
        <v>76</v>
      </c>
      <c r="K231" s="30">
        <v>43795</v>
      </c>
      <c r="L231" s="31">
        <v>43798</v>
      </c>
      <c r="M231" s="25" t="s">
        <v>55</v>
      </c>
      <c r="N231" s="32" t="s">
        <v>56</v>
      </c>
      <c r="O231" s="33">
        <v>4</v>
      </c>
      <c r="P231" s="27">
        <v>2019</v>
      </c>
      <c r="Q231" s="53">
        <v>1241813</v>
      </c>
      <c r="R231" s="34" t="s">
        <v>30</v>
      </c>
      <c r="S231" s="23">
        <v>0</v>
      </c>
      <c r="T231" s="23">
        <v>0</v>
      </c>
      <c r="U231" s="15" t="s">
        <v>31</v>
      </c>
      <c r="V231" s="23">
        <f t="shared" si="3"/>
        <v>1241813</v>
      </c>
      <c r="W231" s="21" t="s">
        <v>496</v>
      </c>
      <c r="X231" s="1"/>
    </row>
    <row r="232" spans="1:24" s="37" customFormat="1" ht="12" customHeight="1" x14ac:dyDescent="0.2">
      <c r="A232" s="1"/>
      <c r="B232" s="26">
        <v>43770</v>
      </c>
      <c r="C232" s="27">
        <v>280981</v>
      </c>
      <c r="D232" s="27">
        <v>295</v>
      </c>
      <c r="E232" s="25" t="s">
        <v>277</v>
      </c>
      <c r="F232" s="16" t="s">
        <v>278</v>
      </c>
      <c r="G232" s="28" t="s">
        <v>94</v>
      </c>
      <c r="H232" s="28" t="s">
        <v>25</v>
      </c>
      <c r="I232" s="28" t="s">
        <v>75</v>
      </c>
      <c r="J232" s="29" t="s">
        <v>454</v>
      </c>
      <c r="K232" s="30">
        <v>43778</v>
      </c>
      <c r="L232" s="31">
        <v>43785</v>
      </c>
      <c r="M232" s="25" t="s">
        <v>28</v>
      </c>
      <c r="N232" s="32" t="s">
        <v>29</v>
      </c>
      <c r="O232" s="33">
        <v>6</v>
      </c>
      <c r="P232" s="27">
        <v>2019</v>
      </c>
      <c r="Q232" s="53">
        <v>1510667</v>
      </c>
      <c r="R232" s="34" t="s">
        <v>30</v>
      </c>
      <c r="S232" s="23">
        <v>0</v>
      </c>
      <c r="T232" s="23">
        <v>800072</v>
      </c>
      <c r="U232" s="36" t="s">
        <v>455</v>
      </c>
      <c r="V232" s="23">
        <f t="shared" si="3"/>
        <v>2310739</v>
      </c>
      <c r="W232" s="21"/>
      <c r="X232" s="1"/>
    </row>
    <row r="233" spans="1:24" s="37" customFormat="1" ht="12" customHeight="1" x14ac:dyDescent="0.2">
      <c r="A233" s="1"/>
      <c r="B233" s="26">
        <v>43770</v>
      </c>
      <c r="C233" s="27">
        <v>282188</v>
      </c>
      <c r="D233" s="27">
        <v>297</v>
      </c>
      <c r="E233" s="25" t="s">
        <v>456</v>
      </c>
      <c r="F233" s="27" t="s">
        <v>33</v>
      </c>
      <c r="G233" s="28" t="s">
        <v>53</v>
      </c>
      <c r="H233" s="28" t="s">
        <v>25</v>
      </c>
      <c r="I233" s="28" t="s">
        <v>26</v>
      </c>
      <c r="J233" s="29" t="s">
        <v>457</v>
      </c>
      <c r="K233" s="30">
        <v>43775</v>
      </c>
      <c r="L233" s="31">
        <v>43775</v>
      </c>
      <c r="M233" s="25" t="s">
        <v>36</v>
      </c>
      <c r="N233" s="32" t="s">
        <v>29</v>
      </c>
      <c r="O233" s="33">
        <v>1</v>
      </c>
      <c r="P233" s="27">
        <v>2019</v>
      </c>
      <c r="Q233" s="52">
        <v>31448</v>
      </c>
      <c r="R233" s="34" t="s">
        <v>30</v>
      </c>
      <c r="S233" s="23">
        <f>11000+4000+960+1060+1060+1060+8000</f>
        <v>27140</v>
      </c>
      <c r="T233" s="23">
        <v>56932</v>
      </c>
      <c r="U233" s="15" t="s">
        <v>458</v>
      </c>
      <c r="V233" s="23">
        <f t="shared" si="3"/>
        <v>115520</v>
      </c>
      <c r="W233" s="21"/>
      <c r="X233" s="1"/>
    </row>
    <row r="234" spans="1:24" s="37" customFormat="1" ht="12" customHeight="1" x14ac:dyDescent="0.2">
      <c r="A234" s="1"/>
      <c r="B234" s="26">
        <v>43770</v>
      </c>
      <c r="C234" s="27">
        <v>280863</v>
      </c>
      <c r="D234" s="27">
        <v>288</v>
      </c>
      <c r="E234" s="25" t="s">
        <v>195</v>
      </c>
      <c r="F234" s="16" t="s">
        <v>196</v>
      </c>
      <c r="G234" s="28" t="s">
        <v>316</v>
      </c>
      <c r="H234" s="28" t="s">
        <v>25</v>
      </c>
      <c r="I234" s="28" t="s">
        <v>75</v>
      </c>
      <c r="J234" s="29" t="s">
        <v>459</v>
      </c>
      <c r="K234" s="30">
        <v>43771</v>
      </c>
      <c r="L234" s="31">
        <v>43776</v>
      </c>
      <c r="M234" s="25" t="s">
        <v>36</v>
      </c>
      <c r="N234" s="32" t="s">
        <v>29</v>
      </c>
      <c r="O234" s="33">
        <v>4</v>
      </c>
      <c r="P234" s="27">
        <v>2019</v>
      </c>
      <c r="Q234" s="52">
        <v>1048643</v>
      </c>
      <c r="R234" s="34" t="s">
        <v>30</v>
      </c>
      <c r="S234" s="23">
        <v>0</v>
      </c>
      <c r="T234" s="23">
        <v>1080834</v>
      </c>
      <c r="U234" s="15" t="s">
        <v>460</v>
      </c>
      <c r="V234" s="23">
        <f t="shared" si="3"/>
        <v>2129477</v>
      </c>
      <c r="W234" s="21"/>
      <c r="X234" s="1"/>
    </row>
    <row r="235" spans="1:24" s="37" customFormat="1" ht="12" customHeight="1" x14ac:dyDescent="0.2">
      <c r="A235" s="1"/>
      <c r="B235" s="26">
        <v>43770</v>
      </c>
      <c r="C235" s="27">
        <v>284593</v>
      </c>
      <c r="D235" s="27">
        <v>301</v>
      </c>
      <c r="E235" s="25" t="s">
        <v>203</v>
      </c>
      <c r="F235" s="16" t="s">
        <v>78</v>
      </c>
      <c r="G235" s="28" t="s">
        <v>461</v>
      </c>
      <c r="H235" s="28" t="s">
        <v>25</v>
      </c>
      <c r="I235" s="28" t="s">
        <v>75</v>
      </c>
      <c r="J235" s="29" t="s">
        <v>462</v>
      </c>
      <c r="K235" s="30">
        <v>43786</v>
      </c>
      <c r="L235" s="31">
        <v>43792</v>
      </c>
      <c r="M235" s="25" t="s">
        <v>55</v>
      </c>
      <c r="N235" s="32" t="s">
        <v>56</v>
      </c>
      <c r="O235" s="33">
        <v>6</v>
      </c>
      <c r="P235" s="27">
        <v>2019</v>
      </c>
      <c r="Q235" s="52">
        <v>1678423</v>
      </c>
      <c r="R235" s="34" t="s">
        <v>30</v>
      </c>
      <c r="S235" s="23"/>
      <c r="T235" s="23">
        <v>1124086</v>
      </c>
      <c r="U235" s="15" t="s">
        <v>463</v>
      </c>
      <c r="V235" s="23">
        <f t="shared" si="3"/>
        <v>2802509</v>
      </c>
      <c r="W235" s="21"/>
      <c r="X235" s="1"/>
    </row>
    <row r="236" spans="1:24" s="37" customFormat="1" ht="12" customHeight="1" x14ac:dyDescent="0.2">
      <c r="A236" s="1"/>
      <c r="B236" s="26">
        <v>43770</v>
      </c>
      <c r="C236" s="27">
        <v>283156</v>
      </c>
      <c r="D236" s="27">
        <v>300</v>
      </c>
      <c r="E236" s="25" t="s">
        <v>51</v>
      </c>
      <c r="F236" s="16" t="s">
        <v>52</v>
      </c>
      <c r="G236" s="28" t="s">
        <v>464</v>
      </c>
      <c r="H236" s="28" t="s">
        <v>25</v>
      </c>
      <c r="I236" s="28" t="s">
        <v>75</v>
      </c>
      <c r="J236" s="29" t="s">
        <v>465</v>
      </c>
      <c r="K236" s="30">
        <v>43780</v>
      </c>
      <c r="L236" s="31">
        <v>43787</v>
      </c>
      <c r="M236" s="25" t="s">
        <v>55</v>
      </c>
      <c r="N236" s="32" t="s">
        <v>56</v>
      </c>
      <c r="O236" s="33">
        <v>6</v>
      </c>
      <c r="P236" s="27">
        <v>2019</v>
      </c>
      <c r="Q236" s="53">
        <v>490061</v>
      </c>
      <c r="R236" s="34" t="s">
        <v>30</v>
      </c>
      <c r="S236" s="23">
        <v>0</v>
      </c>
      <c r="T236" s="23">
        <v>330257</v>
      </c>
      <c r="U236" s="15" t="s">
        <v>466</v>
      </c>
      <c r="V236" s="23">
        <f t="shared" si="3"/>
        <v>820318</v>
      </c>
      <c r="W236" s="21"/>
      <c r="X236" s="1"/>
    </row>
    <row r="237" spans="1:24" s="37" customFormat="1" ht="12" customHeight="1" x14ac:dyDescent="0.2">
      <c r="A237" s="1"/>
      <c r="B237" s="26">
        <v>43770</v>
      </c>
      <c r="C237" s="27">
        <v>280328</v>
      </c>
      <c r="D237" s="27">
        <v>292</v>
      </c>
      <c r="E237" s="25" t="s">
        <v>72</v>
      </c>
      <c r="F237" s="16" t="s">
        <v>73</v>
      </c>
      <c r="G237" s="28" t="s">
        <v>305</v>
      </c>
      <c r="H237" s="28" t="s">
        <v>25</v>
      </c>
      <c r="I237" s="28" t="s">
        <v>75</v>
      </c>
      <c r="J237" s="29" t="s">
        <v>467</v>
      </c>
      <c r="K237" s="30">
        <v>43778</v>
      </c>
      <c r="L237" s="31">
        <v>43785</v>
      </c>
      <c r="M237" s="25" t="s">
        <v>55</v>
      </c>
      <c r="N237" s="32" t="s">
        <v>56</v>
      </c>
      <c r="O237" s="33">
        <v>6</v>
      </c>
      <c r="P237" s="27">
        <v>2019</v>
      </c>
      <c r="Q237" s="53">
        <v>1762473</v>
      </c>
      <c r="R237" s="34" t="s">
        <v>30</v>
      </c>
      <c r="S237" s="23">
        <v>0</v>
      </c>
      <c r="T237" s="23">
        <v>800072</v>
      </c>
      <c r="U237" s="15" t="s">
        <v>468</v>
      </c>
      <c r="V237" s="23">
        <f t="shared" si="3"/>
        <v>2562545</v>
      </c>
      <c r="W237" s="21"/>
      <c r="X237" s="1"/>
    </row>
    <row r="238" spans="1:24" s="37" customFormat="1" ht="12" customHeight="1" x14ac:dyDescent="0.2">
      <c r="A238" s="1"/>
      <c r="B238" s="26">
        <v>43770</v>
      </c>
      <c r="C238" s="27">
        <v>280794</v>
      </c>
      <c r="D238" s="27">
        <v>290</v>
      </c>
      <c r="E238" s="25" t="s">
        <v>57</v>
      </c>
      <c r="F238" s="25" t="s">
        <v>58</v>
      </c>
      <c r="G238" s="28" t="s">
        <v>135</v>
      </c>
      <c r="H238" s="28" t="s">
        <v>25</v>
      </c>
      <c r="I238" s="28" t="s">
        <v>26</v>
      </c>
      <c r="J238" s="29" t="s">
        <v>469</v>
      </c>
      <c r="K238" s="30">
        <v>43775</v>
      </c>
      <c r="L238" s="31">
        <v>43777</v>
      </c>
      <c r="M238" s="25" t="s">
        <v>36</v>
      </c>
      <c r="N238" s="32" t="s">
        <v>29</v>
      </c>
      <c r="O238" s="33">
        <v>3</v>
      </c>
      <c r="P238" s="27">
        <v>2019</v>
      </c>
      <c r="Q238" s="52">
        <v>188690</v>
      </c>
      <c r="R238" s="34" t="s">
        <v>30</v>
      </c>
      <c r="S238" s="23">
        <v>0</v>
      </c>
      <c r="T238" s="23">
        <v>166171</v>
      </c>
      <c r="U238" s="15" t="s">
        <v>470</v>
      </c>
      <c r="V238" s="23">
        <f t="shared" si="3"/>
        <v>354861</v>
      </c>
      <c r="W238" s="21"/>
      <c r="X238" s="1"/>
    </row>
    <row r="239" spans="1:24" s="37" customFormat="1" ht="12" customHeight="1" x14ac:dyDescent="0.2">
      <c r="B239" s="26">
        <v>43770</v>
      </c>
      <c r="C239" s="27">
        <v>283587</v>
      </c>
      <c r="D239" s="27">
        <v>302</v>
      </c>
      <c r="E239" s="25" t="s">
        <v>57</v>
      </c>
      <c r="F239" s="25" t="s">
        <v>58</v>
      </c>
      <c r="G239" s="28" t="s">
        <v>59</v>
      </c>
      <c r="H239" s="28" t="s">
        <v>25</v>
      </c>
      <c r="I239" s="28" t="s">
        <v>26</v>
      </c>
      <c r="J239" s="29" t="s">
        <v>471</v>
      </c>
      <c r="K239" s="30">
        <v>43789</v>
      </c>
      <c r="L239" s="31">
        <v>43791</v>
      </c>
      <c r="M239" s="25" t="s">
        <v>36</v>
      </c>
      <c r="N239" s="32" t="s">
        <v>29</v>
      </c>
      <c r="O239" s="33">
        <v>3</v>
      </c>
      <c r="P239" s="27">
        <v>2019</v>
      </c>
      <c r="Q239" s="52">
        <v>188690</v>
      </c>
      <c r="R239" s="34" t="s">
        <v>30</v>
      </c>
      <c r="S239" s="23">
        <v>0</v>
      </c>
      <c r="T239" s="23">
        <v>28086</v>
      </c>
      <c r="U239" s="15" t="s">
        <v>472</v>
      </c>
      <c r="V239" s="23">
        <f t="shared" si="3"/>
        <v>216776</v>
      </c>
      <c r="W239" s="21"/>
    </row>
    <row r="240" spans="1:24" s="37" customFormat="1" ht="12" customHeight="1" x14ac:dyDescent="0.2">
      <c r="B240" s="26">
        <v>43770</v>
      </c>
      <c r="C240" s="27">
        <v>280858</v>
      </c>
      <c r="D240" s="27">
        <v>287</v>
      </c>
      <c r="E240" s="25" t="s">
        <v>77</v>
      </c>
      <c r="F240" s="16" t="s">
        <v>78</v>
      </c>
      <c r="G240" s="28" t="s">
        <v>316</v>
      </c>
      <c r="H240" s="28" t="s">
        <v>25</v>
      </c>
      <c r="I240" s="28" t="s">
        <v>75</v>
      </c>
      <c r="J240" s="29" t="s">
        <v>473</v>
      </c>
      <c r="K240" s="30">
        <v>43771</v>
      </c>
      <c r="L240" s="31">
        <v>43776</v>
      </c>
      <c r="M240" s="25" t="s">
        <v>55</v>
      </c>
      <c r="N240" s="32" t="s">
        <v>56</v>
      </c>
      <c r="O240" s="33">
        <v>4</v>
      </c>
      <c r="P240" s="27">
        <v>2019</v>
      </c>
      <c r="Q240" s="53">
        <v>1223415</v>
      </c>
      <c r="R240" s="34" t="s">
        <v>30</v>
      </c>
      <c r="S240" s="23">
        <f>729+600+1297+918+919+1975</f>
        <v>6438</v>
      </c>
      <c r="T240" s="23">
        <v>1080834</v>
      </c>
      <c r="U240" s="15" t="s">
        <v>460</v>
      </c>
      <c r="V240" s="23">
        <f t="shared" si="3"/>
        <v>2310687</v>
      </c>
      <c r="W240" s="21"/>
    </row>
    <row r="241" spans="2:23" s="37" customFormat="1" ht="12" customHeight="1" x14ac:dyDescent="0.2">
      <c r="B241" s="26">
        <v>43770</v>
      </c>
      <c r="C241" s="27">
        <v>279717</v>
      </c>
      <c r="D241" s="27">
        <v>293</v>
      </c>
      <c r="E241" s="25" t="s">
        <v>174</v>
      </c>
      <c r="F241" s="16" t="s">
        <v>175</v>
      </c>
      <c r="G241" s="28" t="s">
        <v>474</v>
      </c>
      <c r="H241" s="28" t="s">
        <v>25</v>
      </c>
      <c r="I241" s="28" t="s">
        <v>26</v>
      </c>
      <c r="J241" s="29" t="s">
        <v>475</v>
      </c>
      <c r="K241" s="30">
        <v>43775</v>
      </c>
      <c r="L241" s="31">
        <v>43777</v>
      </c>
      <c r="M241" s="25" t="s">
        <v>36</v>
      </c>
      <c r="N241" s="32" t="s">
        <v>29</v>
      </c>
      <c r="O241" s="33">
        <v>3</v>
      </c>
      <c r="P241" s="27">
        <v>2019</v>
      </c>
      <c r="Q241" s="52">
        <v>188690</v>
      </c>
      <c r="R241" s="34" t="s">
        <v>30</v>
      </c>
      <c r="S241" s="23">
        <f>4000+1700+20000+24000</f>
        <v>49700</v>
      </c>
      <c r="T241" s="23">
        <v>166171</v>
      </c>
      <c r="U241" s="15" t="s">
        <v>476</v>
      </c>
      <c r="V241" s="23">
        <f t="shared" si="3"/>
        <v>404561</v>
      </c>
      <c r="W241" s="21"/>
    </row>
    <row r="242" spans="2:23" s="37" customFormat="1" ht="12" customHeight="1" x14ac:dyDescent="0.2">
      <c r="B242" s="26">
        <v>43770</v>
      </c>
      <c r="C242" s="27">
        <v>282202</v>
      </c>
      <c r="D242" s="27">
        <v>299</v>
      </c>
      <c r="E242" s="25" t="s">
        <v>174</v>
      </c>
      <c r="F242" s="16" t="s">
        <v>175</v>
      </c>
      <c r="G242" s="28" t="s">
        <v>59</v>
      </c>
      <c r="H242" s="28" t="s">
        <v>25</v>
      </c>
      <c r="I242" s="28" t="s">
        <v>26</v>
      </c>
      <c r="J242" s="29" t="s">
        <v>477</v>
      </c>
      <c r="K242" s="30">
        <v>43788</v>
      </c>
      <c r="L242" s="31">
        <v>43790</v>
      </c>
      <c r="M242" s="25" t="s">
        <v>36</v>
      </c>
      <c r="N242" s="32" t="s">
        <v>29</v>
      </c>
      <c r="O242" s="33">
        <v>3</v>
      </c>
      <c r="P242" s="27">
        <v>2019</v>
      </c>
      <c r="Q242" s="52">
        <v>188690</v>
      </c>
      <c r="R242" s="34" t="s">
        <v>30</v>
      </c>
      <c r="S242" s="23">
        <f>5000+5000+23660</f>
        <v>33660</v>
      </c>
      <c r="T242" s="23">
        <v>78594</v>
      </c>
      <c r="U242" s="15" t="s">
        <v>478</v>
      </c>
      <c r="V242" s="23">
        <f t="shared" si="3"/>
        <v>300944</v>
      </c>
      <c r="W242" s="21"/>
    </row>
    <row r="243" spans="2:23" s="37" customFormat="1" ht="12" customHeight="1" x14ac:dyDescent="0.2">
      <c r="B243" s="26">
        <v>43770</v>
      </c>
      <c r="C243" s="27">
        <v>281765</v>
      </c>
      <c r="D243" s="27">
        <v>294</v>
      </c>
      <c r="E243" s="25" t="s">
        <v>45</v>
      </c>
      <c r="F243" s="25" t="s">
        <v>46</v>
      </c>
      <c r="G243" s="28" t="s">
        <v>479</v>
      </c>
      <c r="H243" s="28" t="s">
        <v>25</v>
      </c>
      <c r="I243" s="28" t="s">
        <v>26</v>
      </c>
      <c r="J243" s="29" t="s">
        <v>480</v>
      </c>
      <c r="K243" s="30">
        <v>43775</v>
      </c>
      <c r="L243" s="31">
        <v>43775</v>
      </c>
      <c r="M243" s="25" t="s">
        <v>36</v>
      </c>
      <c r="N243" s="32" t="s">
        <v>29</v>
      </c>
      <c r="O243" s="33">
        <v>1</v>
      </c>
      <c r="P243" s="27">
        <v>2019</v>
      </c>
      <c r="Q243" s="52">
        <v>31448</v>
      </c>
      <c r="R243" s="34" t="s">
        <v>30</v>
      </c>
      <c r="S243" s="23">
        <v>0</v>
      </c>
      <c r="T243" s="23">
        <v>56932</v>
      </c>
      <c r="U243" s="15" t="s">
        <v>458</v>
      </c>
      <c r="V243" s="23">
        <f t="shared" si="3"/>
        <v>88380</v>
      </c>
      <c r="W243" s="21"/>
    </row>
    <row r="244" spans="2:23" s="37" customFormat="1" ht="12" customHeight="1" x14ac:dyDescent="0.2">
      <c r="B244" s="26">
        <v>43770</v>
      </c>
      <c r="C244" s="27">
        <v>278460</v>
      </c>
      <c r="D244" s="27">
        <v>285</v>
      </c>
      <c r="E244" s="25" t="s">
        <v>259</v>
      </c>
      <c r="F244" s="25" t="s">
        <v>33</v>
      </c>
      <c r="G244" s="28" t="s">
        <v>481</v>
      </c>
      <c r="H244" s="28" t="s">
        <v>25</v>
      </c>
      <c r="I244" s="28" t="s">
        <v>75</v>
      </c>
      <c r="J244" s="29" t="s">
        <v>482</v>
      </c>
      <c r="K244" s="30">
        <v>43780</v>
      </c>
      <c r="L244" s="31">
        <v>43785</v>
      </c>
      <c r="M244" s="25" t="s">
        <v>36</v>
      </c>
      <c r="N244" s="32" t="s">
        <v>29</v>
      </c>
      <c r="O244" s="33">
        <v>6</v>
      </c>
      <c r="P244" s="27">
        <v>2019</v>
      </c>
      <c r="Q244" s="53">
        <v>1282584</v>
      </c>
      <c r="R244" s="34" t="s">
        <v>30</v>
      </c>
      <c r="S244" s="23">
        <v>0</v>
      </c>
      <c r="T244" s="23">
        <v>206065</v>
      </c>
      <c r="U244" s="15" t="s">
        <v>483</v>
      </c>
      <c r="V244" s="23">
        <f t="shared" si="3"/>
        <v>1488649</v>
      </c>
      <c r="W244" s="21"/>
    </row>
    <row r="245" spans="2:23" s="37" customFormat="1" ht="12" customHeight="1" x14ac:dyDescent="0.2">
      <c r="B245" s="26">
        <v>43770</v>
      </c>
      <c r="C245" s="27">
        <v>281752</v>
      </c>
      <c r="D245" s="27">
        <v>298</v>
      </c>
      <c r="E245" s="25" t="s">
        <v>259</v>
      </c>
      <c r="F245" s="25" t="s">
        <v>33</v>
      </c>
      <c r="G245" s="25" t="s">
        <v>140</v>
      </c>
      <c r="H245" s="25" t="s">
        <v>128</v>
      </c>
      <c r="I245" s="25" t="s">
        <v>26</v>
      </c>
      <c r="J245" s="29" t="s">
        <v>484</v>
      </c>
      <c r="K245" s="30">
        <v>43773</v>
      </c>
      <c r="L245" s="31">
        <v>43774</v>
      </c>
      <c r="M245" s="25" t="s">
        <v>36</v>
      </c>
      <c r="N245" s="32" t="s">
        <v>29</v>
      </c>
      <c r="O245" s="33">
        <v>2</v>
      </c>
      <c r="P245" s="27">
        <v>2019</v>
      </c>
      <c r="Q245" s="52">
        <v>31448</v>
      </c>
      <c r="R245" s="34" t="s">
        <v>30</v>
      </c>
      <c r="S245" s="23">
        <f>900+900+900+600+1540+600</f>
        <v>5440</v>
      </c>
      <c r="T245" s="39">
        <v>0</v>
      </c>
      <c r="U245" s="15" t="s">
        <v>31</v>
      </c>
      <c r="V245" s="23">
        <f t="shared" si="3"/>
        <v>36888</v>
      </c>
      <c r="W245" s="21"/>
    </row>
    <row r="246" spans="2:23" s="37" customFormat="1" ht="12" customHeight="1" x14ac:dyDescent="0.2">
      <c r="B246" s="26">
        <v>43800</v>
      </c>
      <c r="C246" s="27">
        <v>292412</v>
      </c>
      <c r="D246" s="27">
        <v>321</v>
      </c>
      <c r="E246" s="25" t="s">
        <v>343</v>
      </c>
      <c r="F246" s="25" t="s">
        <v>344</v>
      </c>
      <c r="G246" s="25" t="s">
        <v>140</v>
      </c>
      <c r="H246" s="25" t="s">
        <v>128</v>
      </c>
      <c r="I246" s="25" t="s">
        <v>26</v>
      </c>
      <c r="J246" s="29" t="s">
        <v>485</v>
      </c>
      <c r="K246" s="30">
        <v>43816</v>
      </c>
      <c r="L246" s="31">
        <v>43816</v>
      </c>
      <c r="M246" s="25" t="s">
        <v>28</v>
      </c>
      <c r="N246" s="32" t="s">
        <v>29</v>
      </c>
      <c r="O246" s="33">
        <v>1</v>
      </c>
      <c r="P246" s="27">
        <v>2019</v>
      </c>
      <c r="Q246" s="52">
        <v>31448</v>
      </c>
      <c r="R246" s="34" t="s">
        <v>30</v>
      </c>
      <c r="S246" s="23">
        <v>0</v>
      </c>
      <c r="T246" s="39">
        <v>0</v>
      </c>
      <c r="U246" s="15" t="s">
        <v>31</v>
      </c>
      <c r="V246" s="23">
        <f t="shared" si="3"/>
        <v>31448</v>
      </c>
      <c r="W246" s="21"/>
    </row>
    <row r="247" spans="2:23" s="37" customFormat="1" ht="12" customHeight="1" x14ac:dyDescent="0.2">
      <c r="B247" s="26">
        <v>43800</v>
      </c>
      <c r="C247" s="27">
        <v>290945</v>
      </c>
      <c r="D247" s="27">
        <v>315</v>
      </c>
      <c r="E247" s="25" t="s">
        <v>125</v>
      </c>
      <c r="F247" s="16" t="s">
        <v>126</v>
      </c>
      <c r="G247" s="28" t="s">
        <v>292</v>
      </c>
      <c r="H247" s="28" t="s">
        <v>25</v>
      </c>
      <c r="I247" s="28" t="s">
        <v>26</v>
      </c>
      <c r="J247" s="29" t="s">
        <v>486</v>
      </c>
      <c r="K247" s="30">
        <v>43814</v>
      </c>
      <c r="L247" s="31">
        <v>43815</v>
      </c>
      <c r="M247" s="25" t="s">
        <v>36</v>
      </c>
      <c r="N247" s="32" t="s">
        <v>29</v>
      </c>
      <c r="O247" s="33">
        <v>1</v>
      </c>
      <c r="P247" s="27">
        <v>2019</v>
      </c>
      <c r="Q247" s="52">
        <v>110069</v>
      </c>
      <c r="R247" s="34" t="s">
        <v>30</v>
      </c>
      <c r="S247" s="23">
        <v>0</v>
      </c>
      <c r="T247" s="23">
        <v>99452</v>
      </c>
      <c r="U247" s="15" t="s">
        <v>487</v>
      </c>
      <c r="V247" s="23">
        <f t="shared" si="3"/>
        <v>209521</v>
      </c>
      <c r="W247" s="21"/>
    </row>
    <row r="248" spans="2:23" s="37" customFormat="1" ht="12" customHeight="1" x14ac:dyDescent="0.2">
      <c r="B248" s="26">
        <v>43800</v>
      </c>
      <c r="C248" s="27">
        <v>291044</v>
      </c>
      <c r="D248" s="27">
        <v>314</v>
      </c>
      <c r="E248" s="25" t="s">
        <v>22</v>
      </c>
      <c r="F248" s="16" t="s">
        <v>23</v>
      </c>
      <c r="G248" s="28" t="s">
        <v>292</v>
      </c>
      <c r="H248" s="28" t="s">
        <v>25</v>
      </c>
      <c r="I248" s="28" t="s">
        <v>26</v>
      </c>
      <c r="J248" s="29" t="s">
        <v>488</v>
      </c>
      <c r="K248" s="30">
        <v>43814</v>
      </c>
      <c r="L248" s="31">
        <v>43815</v>
      </c>
      <c r="M248" s="25" t="s">
        <v>28</v>
      </c>
      <c r="N248" s="32" t="s">
        <v>29</v>
      </c>
      <c r="O248" s="33">
        <v>1</v>
      </c>
      <c r="P248" s="27">
        <v>2019</v>
      </c>
      <c r="Q248" s="52">
        <v>110069</v>
      </c>
      <c r="R248" s="34" t="s">
        <v>30</v>
      </c>
      <c r="S248" s="23">
        <v>0</v>
      </c>
      <c r="T248" s="23">
        <v>99452</v>
      </c>
      <c r="U248" s="15" t="s">
        <v>487</v>
      </c>
      <c r="V248" s="23">
        <f t="shared" si="3"/>
        <v>209521</v>
      </c>
      <c r="W248" s="21"/>
    </row>
    <row r="249" spans="2:23" s="37" customFormat="1" ht="12" customHeight="1" x14ac:dyDescent="0.2">
      <c r="B249" s="26">
        <v>43800</v>
      </c>
      <c r="C249" s="27">
        <v>290309</v>
      </c>
      <c r="D249" s="27">
        <v>311</v>
      </c>
      <c r="E249" s="25" t="s">
        <v>360</v>
      </c>
      <c r="F249" s="25" t="s">
        <v>361</v>
      </c>
      <c r="G249" s="28" t="s">
        <v>292</v>
      </c>
      <c r="H249" s="28" t="s">
        <v>25</v>
      </c>
      <c r="I249" s="28" t="s">
        <v>26</v>
      </c>
      <c r="J249" s="29" t="s">
        <v>488</v>
      </c>
      <c r="K249" s="30">
        <v>43814</v>
      </c>
      <c r="L249" s="31">
        <v>43815</v>
      </c>
      <c r="M249" s="25" t="s">
        <v>28</v>
      </c>
      <c r="N249" s="32" t="s">
        <v>29</v>
      </c>
      <c r="O249" s="33">
        <v>1</v>
      </c>
      <c r="P249" s="27">
        <v>2019</v>
      </c>
      <c r="Q249" s="52">
        <v>110069</v>
      </c>
      <c r="R249" s="34" t="s">
        <v>30</v>
      </c>
      <c r="S249" s="23">
        <v>0</v>
      </c>
      <c r="T249" s="23">
        <v>99452</v>
      </c>
      <c r="U249" s="15" t="s">
        <v>487</v>
      </c>
      <c r="V249" s="23">
        <f t="shared" si="3"/>
        <v>209521</v>
      </c>
      <c r="W249" s="21"/>
    </row>
    <row r="250" spans="2:23" s="37" customFormat="1" ht="12" customHeight="1" x14ac:dyDescent="0.2">
      <c r="B250" s="26">
        <v>43800</v>
      </c>
      <c r="C250" s="27">
        <v>292379</v>
      </c>
      <c r="D250" s="27">
        <v>320</v>
      </c>
      <c r="E250" s="25" t="s">
        <v>146</v>
      </c>
      <c r="F250" s="16" t="s">
        <v>147</v>
      </c>
      <c r="G250" s="25" t="s">
        <v>140</v>
      </c>
      <c r="H250" s="25" t="s">
        <v>128</v>
      </c>
      <c r="I250" s="25" t="s">
        <v>26</v>
      </c>
      <c r="J250" s="29" t="s">
        <v>489</v>
      </c>
      <c r="K250" s="30">
        <v>43816</v>
      </c>
      <c r="L250" s="31">
        <v>43816</v>
      </c>
      <c r="M250" s="25" t="s">
        <v>149</v>
      </c>
      <c r="N250" s="32" t="s">
        <v>29</v>
      </c>
      <c r="O250" s="33">
        <v>1</v>
      </c>
      <c r="P250" s="27">
        <v>2019</v>
      </c>
      <c r="Q250" s="52">
        <v>23058</v>
      </c>
      <c r="R250" s="34" t="s">
        <v>30</v>
      </c>
      <c r="S250" s="23">
        <v>2861</v>
      </c>
      <c r="T250" s="39">
        <v>0</v>
      </c>
      <c r="U250" s="15" t="s">
        <v>31</v>
      </c>
      <c r="V250" s="23">
        <f t="shared" si="3"/>
        <v>25919</v>
      </c>
      <c r="W250" s="21"/>
    </row>
    <row r="251" spans="2:23" s="37" customFormat="1" ht="12" customHeight="1" x14ac:dyDescent="0.2">
      <c r="B251" s="26">
        <v>43800</v>
      </c>
      <c r="C251" s="27">
        <v>292483</v>
      </c>
      <c r="D251" s="27">
        <v>322</v>
      </c>
      <c r="E251" s="25" t="s">
        <v>72</v>
      </c>
      <c r="F251" s="16" t="s">
        <v>73</v>
      </c>
      <c r="G251" s="25" t="s">
        <v>140</v>
      </c>
      <c r="H251" s="25" t="s">
        <v>128</v>
      </c>
      <c r="I251" s="25" t="s">
        <v>26</v>
      </c>
      <c r="J251" s="29" t="s">
        <v>490</v>
      </c>
      <c r="K251" s="30">
        <v>43816</v>
      </c>
      <c r="L251" s="31">
        <v>43816</v>
      </c>
      <c r="M251" s="25" t="s">
        <v>55</v>
      </c>
      <c r="N251" s="32" t="s">
        <v>56</v>
      </c>
      <c r="O251" s="33">
        <v>1</v>
      </c>
      <c r="P251" s="27">
        <v>2019</v>
      </c>
      <c r="Q251" s="52">
        <v>0</v>
      </c>
      <c r="R251" s="34" t="s">
        <v>366</v>
      </c>
      <c r="S251" s="23">
        <v>0</v>
      </c>
      <c r="T251" s="39">
        <v>0</v>
      </c>
      <c r="U251" s="15" t="s">
        <v>31</v>
      </c>
      <c r="V251" s="23">
        <f t="shared" si="3"/>
        <v>0</v>
      </c>
      <c r="W251" s="21"/>
    </row>
    <row r="252" spans="2:23" s="37" customFormat="1" ht="12" customHeight="1" x14ac:dyDescent="0.2">
      <c r="B252" s="26">
        <v>43800</v>
      </c>
      <c r="C252" s="27">
        <v>291055</v>
      </c>
      <c r="D252" s="27">
        <v>310</v>
      </c>
      <c r="E252" s="25" t="s">
        <v>77</v>
      </c>
      <c r="F252" s="16" t="s">
        <v>78</v>
      </c>
      <c r="G252" s="28" t="s">
        <v>292</v>
      </c>
      <c r="H252" s="28" t="s">
        <v>25</v>
      </c>
      <c r="I252" s="28" t="s">
        <v>26</v>
      </c>
      <c r="J252" s="29" t="s">
        <v>491</v>
      </c>
      <c r="K252" s="30">
        <v>43814</v>
      </c>
      <c r="L252" s="31">
        <v>43814</v>
      </c>
      <c r="M252" s="25" t="s">
        <v>55</v>
      </c>
      <c r="N252" s="32" t="s">
        <v>56</v>
      </c>
      <c r="O252" s="33">
        <v>1</v>
      </c>
      <c r="P252" s="27">
        <v>2019</v>
      </c>
      <c r="Q252" s="52">
        <v>41848</v>
      </c>
      <c r="R252" s="34" t="s">
        <v>30</v>
      </c>
      <c r="S252" s="23">
        <f>18790+22000</f>
        <v>40790</v>
      </c>
      <c r="T252" s="23">
        <v>99452</v>
      </c>
      <c r="U252" s="15" t="s">
        <v>487</v>
      </c>
      <c r="V252" s="23">
        <f t="shared" si="3"/>
        <v>182090</v>
      </c>
      <c r="W252" s="32"/>
    </row>
    <row r="253" spans="2:23" s="37" customFormat="1" ht="12" customHeight="1" x14ac:dyDescent="0.2">
      <c r="B253" s="26">
        <v>43800</v>
      </c>
      <c r="C253" s="27">
        <v>290283</v>
      </c>
      <c r="D253" s="27">
        <v>313</v>
      </c>
      <c r="E253" s="25" t="s">
        <v>92</v>
      </c>
      <c r="F253" s="25" t="s">
        <v>93</v>
      </c>
      <c r="G253" s="28" t="s">
        <v>292</v>
      </c>
      <c r="H253" s="28" t="s">
        <v>25</v>
      </c>
      <c r="I253" s="28" t="s">
        <v>26</v>
      </c>
      <c r="J253" s="29" t="s">
        <v>488</v>
      </c>
      <c r="K253" s="30">
        <v>43814</v>
      </c>
      <c r="L253" s="31">
        <v>43815</v>
      </c>
      <c r="M253" s="25" t="s">
        <v>36</v>
      </c>
      <c r="N253" s="32" t="s">
        <v>29</v>
      </c>
      <c r="O253" s="33">
        <v>1</v>
      </c>
      <c r="P253" s="27">
        <v>2019</v>
      </c>
      <c r="Q253" s="52">
        <v>110069</v>
      </c>
      <c r="R253" s="34" t="s">
        <v>30</v>
      </c>
      <c r="S253" s="23">
        <v>0</v>
      </c>
      <c r="T253" s="23">
        <v>99452</v>
      </c>
      <c r="U253" s="15" t="s">
        <v>487</v>
      </c>
      <c r="V253" s="23">
        <f t="shared" si="3"/>
        <v>209521</v>
      </c>
      <c r="W253" s="21"/>
    </row>
    <row r="254" spans="2:23" s="37" customFormat="1" ht="12" customHeight="1" x14ac:dyDescent="0.2">
      <c r="B254" s="26">
        <v>43800</v>
      </c>
      <c r="C254" s="27">
        <v>290310</v>
      </c>
      <c r="D254" s="27">
        <v>312</v>
      </c>
      <c r="E254" s="25" t="s">
        <v>432</v>
      </c>
      <c r="F254" s="16" t="s">
        <v>433</v>
      </c>
      <c r="G254" s="28" t="s">
        <v>292</v>
      </c>
      <c r="H254" s="28" t="s">
        <v>25</v>
      </c>
      <c r="I254" s="28" t="s">
        <v>26</v>
      </c>
      <c r="J254" s="29" t="s">
        <v>492</v>
      </c>
      <c r="K254" s="30">
        <v>43814</v>
      </c>
      <c r="L254" s="31">
        <v>43815</v>
      </c>
      <c r="M254" s="25" t="s">
        <v>167</v>
      </c>
      <c r="N254" s="32" t="s">
        <v>29</v>
      </c>
      <c r="O254" s="33">
        <v>1</v>
      </c>
      <c r="P254" s="27">
        <v>2019</v>
      </c>
      <c r="Q254" s="52">
        <v>110069</v>
      </c>
      <c r="R254" s="34" t="s">
        <v>30</v>
      </c>
      <c r="S254" s="23">
        <v>0</v>
      </c>
      <c r="T254" s="23">
        <v>99452</v>
      </c>
      <c r="U254" s="15" t="s">
        <v>487</v>
      </c>
      <c r="V254" s="23">
        <f t="shared" si="3"/>
        <v>209521</v>
      </c>
      <c r="W254" s="21"/>
    </row>
    <row r="255" spans="2:23" s="37" customFormat="1" ht="12" customHeight="1" x14ac:dyDescent="0.2">
      <c r="B255" s="26">
        <v>43800</v>
      </c>
      <c r="C255" s="27">
        <v>292748</v>
      </c>
      <c r="D255" s="27">
        <v>324</v>
      </c>
      <c r="E255" s="25" t="s">
        <v>174</v>
      </c>
      <c r="F255" s="16" t="s">
        <v>175</v>
      </c>
      <c r="G255" s="28" t="s">
        <v>493</v>
      </c>
      <c r="H255" s="28" t="s">
        <v>128</v>
      </c>
      <c r="I255" s="28" t="s">
        <v>26</v>
      </c>
      <c r="J255" s="29" t="s">
        <v>494</v>
      </c>
      <c r="K255" s="30">
        <v>43825</v>
      </c>
      <c r="L255" s="31">
        <v>43825</v>
      </c>
      <c r="M255" s="25" t="s">
        <v>36</v>
      </c>
      <c r="N255" s="32" t="s">
        <v>29</v>
      </c>
      <c r="O255" s="33">
        <v>1</v>
      </c>
      <c r="P255" s="27">
        <v>2019</v>
      </c>
      <c r="Q255" s="52">
        <v>31448</v>
      </c>
      <c r="R255" s="34" t="s">
        <v>30</v>
      </c>
      <c r="S255" s="23"/>
      <c r="T255" s="39">
        <f>3000+3000</f>
        <v>6000</v>
      </c>
      <c r="U255" s="15" t="s">
        <v>31</v>
      </c>
      <c r="V255" s="23">
        <f t="shared" si="3"/>
        <v>37448</v>
      </c>
      <c r="W255" s="21"/>
    </row>
    <row r="256" spans="2:23" x14ac:dyDescent="0.2">
      <c r="B256" s="63"/>
      <c r="C256" s="64"/>
      <c r="D256" s="64"/>
      <c r="E256" s="64"/>
      <c r="F256" s="65"/>
      <c r="G256" s="64"/>
      <c r="H256" s="64"/>
      <c r="I256" s="64"/>
      <c r="J256" s="64"/>
      <c r="K256" s="66"/>
      <c r="L256" s="64"/>
      <c r="M256" s="65"/>
      <c r="N256" s="64"/>
      <c r="O256" s="64"/>
      <c r="P256" s="67"/>
      <c r="Q256" s="57">
        <f>SUM(Q3:Q255)</f>
        <v>54540860</v>
      </c>
      <c r="R256" s="68"/>
      <c r="S256" s="42">
        <f>SUM(S3:S255)</f>
        <v>3545536.2</v>
      </c>
      <c r="T256" s="43">
        <f>SUM(T3:T255)</f>
        <v>36713534</v>
      </c>
      <c r="U256" s="69"/>
      <c r="V256" s="42">
        <f>SUM(V3:V255)</f>
        <v>94799930.200000003</v>
      </c>
      <c r="W256" s="70"/>
    </row>
    <row r="258" spans="3:18" x14ac:dyDescent="0.2">
      <c r="C258" s="4"/>
      <c r="D258" s="4"/>
      <c r="E258" s="44"/>
      <c r="F258" s="3"/>
      <c r="G258" s="3"/>
      <c r="H258" s="3"/>
      <c r="I258" s="3" t="s">
        <v>495</v>
      </c>
      <c r="J258" s="4"/>
      <c r="L258" s="45"/>
      <c r="M258" s="46"/>
      <c r="O258" s="4"/>
    </row>
    <row r="259" spans="3:18" x14ac:dyDescent="0.2">
      <c r="C259" s="4"/>
      <c r="D259" s="4"/>
      <c r="E259" s="3"/>
      <c r="F259" s="3"/>
      <c r="G259" s="3"/>
      <c r="H259" s="3"/>
      <c r="I259" s="3"/>
      <c r="J259" s="4"/>
      <c r="L259" s="45"/>
      <c r="M259" s="46"/>
      <c r="O259" s="4"/>
    </row>
    <row r="260" spans="3:18" x14ac:dyDescent="0.2">
      <c r="C260" s="4"/>
      <c r="D260" s="4"/>
      <c r="E260" s="3"/>
      <c r="F260" s="3"/>
      <c r="G260" s="3"/>
      <c r="H260" s="3"/>
      <c r="I260" s="3"/>
      <c r="J260" s="4"/>
      <c r="L260" s="45"/>
      <c r="M260" s="46"/>
      <c r="O260" s="4"/>
      <c r="R260" s="47"/>
    </row>
    <row r="261" spans="3:18" x14ac:dyDescent="0.2">
      <c r="C261" s="4"/>
      <c r="D261" s="4"/>
      <c r="E261" s="3"/>
      <c r="F261" s="3"/>
      <c r="G261" s="3"/>
      <c r="H261" s="3"/>
      <c r="I261" s="3"/>
      <c r="J261" s="4"/>
      <c r="L261" s="45"/>
      <c r="M261" s="46"/>
      <c r="O261" s="4"/>
      <c r="R261" s="47"/>
    </row>
    <row r="262" spans="3:18" x14ac:dyDescent="0.2">
      <c r="C262" s="4"/>
      <c r="D262" s="4"/>
      <c r="E262" s="3"/>
      <c r="F262" s="3"/>
      <c r="G262" s="3"/>
      <c r="H262" s="3"/>
      <c r="I262" s="3"/>
      <c r="J262" s="4"/>
      <c r="L262" s="45"/>
      <c r="M262" s="46"/>
      <c r="O262" s="4"/>
      <c r="R262" s="48"/>
    </row>
    <row r="263" spans="3:18" x14ac:dyDescent="0.2">
      <c r="C263" s="4"/>
      <c r="D263" s="4"/>
      <c r="E263" s="3"/>
      <c r="F263" s="3"/>
      <c r="G263" s="3"/>
      <c r="H263" s="3"/>
      <c r="I263" s="3"/>
      <c r="J263" s="4"/>
      <c r="L263" s="45"/>
      <c r="M263" s="46"/>
      <c r="O263" s="4"/>
    </row>
    <row r="264" spans="3:18" x14ac:dyDescent="0.2">
      <c r="C264" s="4"/>
      <c r="D264" s="4"/>
      <c r="E264" s="3"/>
      <c r="F264" s="3"/>
      <c r="G264" s="3"/>
      <c r="H264" s="3"/>
      <c r="I264" s="3"/>
      <c r="J264" s="4"/>
      <c r="L264" s="45"/>
      <c r="M264" s="46"/>
      <c r="O264" s="4"/>
    </row>
    <row r="265" spans="3:18" x14ac:dyDescent="0.2">
      <c r="C265" s="4"/>
      <c r="D265" s="4"/>
      <c r="E265" s="3"/>
      <c r="F265" s="3"/>
      <c r="G265" s="3"/>
      <c r="H265" s="3"/>
      <c r="I265" s="3"/>
      <c r="J265" s="4"/>
      <c r="L265" s="45"/>
      <c r="M265" s="46"/>
      <c r="O265" s="4"/>
      <c r="R265" s="9"/>
    </row>
    <row r="266" spans="3:18" x14ac:dyDescent="0.2">
      <c r="C266" s="4"/>
      <c r="D266" s="4"/>
      <c r="E266" s="3"/>
      <c r="F266" s="3"/>
      <c r="G266" s="3"/>
      <c r="H266" s="3"/>
      <c r="I266" s="3"/>
      <c r="J266" s="4"/>
      <c r="L266" s="45"/>
      <c r="M266" s="46"/>
      <c r="O266" s="4"/>
      <c r="R266" s="9"/>
    </row>
    <row r="267" spans="3:18" x14ac:dyDescent="0.2">
      <c r="C267" s="4"/>
      <c r="D267" s="4"/>
      <c r="E267" s="3"/>
      <c r="F267" s="3"/>
      <c r="G267" s="3"/>
      <c r="H267" s="3"/>
      <c r="I267" s="3"/>
      <c r="J267" s="4"/>
      <c r="L267" s="45"/>
      <c r="M267" s="46"/>
      <c r="O267" s="4"/>
    </row>
    <row r="268" spans="3:18" x14ac:dyDescent="0.2">
      <c r="C268" s="4"/>
      <c r="D268" s="4"/>
      <c r="E268" s="3"/>
      <c r="F268" s="3"/>
      <c r="G268" s="3"/>
      <c r="H268" s="3"/>
      <c r="I268" s="3"/>
      <c r="J268" s="4"/>
      <c r="L268" s="45"/>
      <c r="M268" s="46"/>
      <c r="O268" s="4"/>
    </row>
    <row r="269" spans="3:18" x14ac:dyDescent="0.2">
      <c r="C269" s="4"/>
      <c r="D269" s="4"/>
      <c r="E269" s="3"/>
      <c r="F269" s="3"/>
      <c r="G269" s="3"/>
      <c r="H269" s="3"/>
      <c r="I269" s="3"/>
      <c r="J269" s="4"/>
      <c r="L269" s="45"/>
      <c r="M269" s="46"/>
      <c r="O269"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Alvarez</dc:creator>
  <cp:lastModifiedBy>Marcelo Alvarez</cp:lastModifiedBy>
  <dcterms:created xsi:type="dcterms:W3CDTF">2020-07-28T02:32:17Z</dcterms:created>
  <dcterms:modified xsi:type="dcterms:W3CDTF">2020-08-31T17:43:42Z</dcterms:modified>
</cp:coreProperties>
</file>